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ian\EinsteinMed Dropbox\Brian Pelowski\CORES\1-ADMIN\"/>
    </mc:Choice>
  </mc:AlternateContent>
  <xr:revisionPtr revIDLastSave="0" documentId="13_ncr:1_{1CD2E7DD-2274-406B-B684-FBA21DA36372}" xr6:coauthVersionLast="47" xr6:coauthVersionMax="47" xr10:uidLastSave="{00000000-0000-0000-0000-000000000000}"/>
  <bookViews>
    <workbookView xWindow="-120" yWindow="-120" windowWidth="38640" windowHeight="21120" tabRatio="945" xr2:uid="{20AA7DDD-395D-4736-A4F4-FD376B49052D}"/>
  </bookViews>
  <sheets>
    <sheet name="Overview" sheetId="16" r:id="rId1"/>
    <sheet name="Animal Institute" sheetId="5" r:id="rId2"/>
    <sheet name="AIF" sheetId="6" r:id="rId3"/>
    <sheet name="APC" sheetId="25" r:id="rId4"/>
    <sheet name="BIOR | BARC" sheetId="14" r:id="rId5"/>
    <sheet name="Biostats" sheetId="41" r:id="rId6"/>
    <sheet name="CFAR" sheetId="37" r:id="rId7"/>
    <sheet name="CSMA" sheetId="38" r:id="rId8"/>
    <sheet name="CSC" sheetId="24" r:id="rId9"/>
    <sheet name="CRC" sheetId="23" r:id="rId10"/>
    <sheet name="CGC" sheetId="17" r:id="rId11"/>
    <sheet name="ECRI" sheetId="40" r:id="rId12"/>
    <sheet name="ESF" sheetId="26" r:id="rId13"/>
    <sheet name="FACS" sheetId="8" r:id="rId14"/>
    <sheet name="Genomics" sheetId="12" r:id="rId15"/>
    <sheet name="Glasswash" sheetId="22" r:id="rId16"/>
    <sheet name="GM-TM" sheetId="19" r:id="rId17"/>
    <sheet name="Histo" sheetId="15" r:id="rId18"/>
    <sheet name="HSC | PAC" sheetId="39" r:id="rId19"/>
    <sheet name="Hybridoma" sheetId="44" r:id="rId20"/>
    <sheet name="IVIS" sheetId="31" r:id="rId21"/>
    <sheet name="MCSPC" sheetId="42" r:id="rId22"/>
    <sheet name="Metabolomics" sheetId="11" r:id="rId23"/>
    <sheet name="MicroPET" sheetId="43" r:id="rId24"/>
    <sheet name="Mol Cytogenetics" sheetId="13" r:id="rId25"/>
    <sheet name="MRRC" sheetId="10" r:id="rId26"/>
    <sheet name="MTDF" sheetId="20" r:id="rId27"/>
    <sheet name="Neuro" sheetId="29" r:id="rId28"/>
    <sheet name="NMR" sheetId="32" r:id="rId29"/>
    <sheet name="NYSBC" sheetId="21" r:id="rId30"/>
    <sheet name="Pluripotent" sheetId="30" r:id="rId31"/>
    <sheet name="Proteomics" sheetId="28" r:id="rId32"/>
    <sheet name="RIC" sheetId="34" r:id="rId33"/>
    <sheet name="Stem Cell" sheetId="33" r:id="rId34"/>
    <sheet name="TPS" sheetId="36" r:id="rId35"/>
    <sheet name="Zebrafish" sheetId="35" r:id="rId36"/>
    <sheet name="Template" sheetId="1" r:id="rId3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1" l="1"/>
  <c r="E37" i="11" s="1"/>
  <c r="C8" i="12" l="1"/>
  <c r="E8" i="12" s="1"/>
  <c r="C7" i="12"/>
  <c r="E7" i="12" s="1"/>
  <c r="C6" i="12"/>
  <c r="E6" i="12" s="1"/>
  <c r="C33" i="11" l="1"/>
  <c r="E33" i="11" s="1"/>
  <c r="C32" i="11"/>
  <c r="E32" i="11" s="1"/>
  <c r="C31" i="11"/>
  <c r="E31" i="11" s="1"/>
  <c r="C30" i="11"/>
  <c r="E30" i="11" s="1"/>
  <c r="C28" i="11"/>
  <c r="E28" i="11" s="1"/>
  <c r="C27" i="11"/>
  <c r="E27" i="11" s="1"/>
  <c r="C26" i="11"/>
  <c r="E26" i="11" s="1"/>
  <c r="C25" i="11"/>
  <c r="E25" i="11" s="1"/>
  <c r="C24" i="11"/>
  <c r="E24" i="11" s="1"/>
  <c r="C23" i="11"/>
  <c r="E23" i="11" s="1"/>
  <c r="C22" i="11"/>
  <c r="E22" i="11" s="1"/>
  <c r="C21" i="11"/>
  <c r="E21" i="11" s="1"/>
  <c r="C20" i="11"/>
  <c r="E20" i="11" s="1"/>
  <c r="C19" i="11"/>
  <c r="E19" i="11" s="1"/>
  <c r="C18" i="11"/>
  <c r="E18" i="11" s="1"/>
  <c r="C17" i="11"/>
  <c r="E17" i="11" s="1"/>
  <c r="C16" i="11"/>
  <c r="E16" i="11" s="1"/>
  <c r="C15" i="11"/>
  <c r="E15" i="11" s="1"/>
  <c r="C14" i="11"/>
  <c r="E14" i="11" s="1"/>
  <c r="C13" i="11"/>
  <c r="E13" i="11" s="1"/>
  <c r="C12" i="11"/>
  <c r="E12" i="11" s="1"/>
  <c r="C11" i="11"/>
  <c r="E11" i="11" s="1"/>
  <c r="C10" i="11"/>
  <c r="E10" i="11" s="1"/>
  <c r="C9" i="11"/>
  <c r="E9" i="11" s="1"/>
  <c r="C8" i="11"/>
  <c r="E8" i="11" s="1"/>
  <c r="C7" i="11"/>
  <c r="E7" i="11" s="1"/>
  <c r="C9" i="39"/>
  <c r="E9" i="39" s="1"/>
  <c r="C11" i="10"/>
  <c r="E11" i="10" s="1"/>
  <c r="C8" i="10"/>
  <c r="E8" i="10" s="1"/>
  <c r="C7" i="10"/>
  <c r="E7" i="10" s="1"/>
  <c r="C12" i="13" l="1"/>
  <c r="E12" i="13" s="1"/>
  <c r="C9" i="13"/>
  <c r="E9" i="13" s="1"/>
  <c r="C8" i="13"/>
  <c r="E8" i="13" s="1"/>
  <c r="C7" i="13"/>
  <c r="E7" i="13" s="1"/>
  <c r="C14" i="29"/>
  <c r="E14" i="29" s="1"/>
  <c r="C13" i="29"/>
  <c r="E13" i="29" s="1"/>
  <c r="C11" i="29"/>
  <c r="E11" i="29" s="1"/>
  <c r="C9" i="29"/>
  <c r="E9" i="29" s="1"/>
  <c r="C8" i="29"/>
  <c r="E8" i="29" s="1"/>
  <c r="C7" i="29"/>
  <c r="E7" i="29" s="1"/>
  <c r="C6" i="29"/>
  <c r="E6" i="29" s="1"/>
  <c r="B28" i="16" l="1"/>
  <c r="E10" i="44"/>
  <c r="C10" i="44"/>
  <c r="C9" i="44"/>
  <c r="E9" i="44" s="1"/>
  <c r="C8" i="44"/>
  <c r="E8" i="44" s="1"/>
  <c r="C7" i="44"/>
  <c r="E7" i="44" s="1"/>
  <c r="C6" i="44"/>
  <c r="E6" i="44" s="1"/>
  <c r="C5" i="44"/>
  <c r="E5" i="44" s="1"/>
  <c r="C4" i="44"/>
  <c r="E4" i="44" s="1"/>
  <c r="C105" i="26"/>
  <c r="E105" i="26" s="1"/>
  <c r="C54" i="26"/>
  <c r="E54" i="26" s="1"/>
  <c r="C53" i="26"/>
  <c r="E53" i="26" s="1"/>
  <c r="C52" i="26"/>
  <c r="E52" i="26" s="1"/>
  <c r="C51" i="26"/>
  <c r="E51" i="26" s="1"/>
  <c r="C50" i="26"/>
  <c r="E50" i="26" s="1"/>
  <c r="C49" i="26"/>
  <c r="E49" i="26" s="1"/>
  <c r="C48" i="26"/>
  <c r="E48" i="26" s="1"/>
  <c r="C47" i="26"/>
  <c r="E47" i="26" s="1"/>
  <c r="C46" i="26"/>
  <c r="E46" i="26" s="1"/>
  <c r="C45" i="26"/>
  <c r="E45" i="26" s="1"/>
  <c r="C44" i="26"/>
  <c r="E44" i="26" s="1"/>
  <c r="C43" i="26"/>
  <c r="E43" i="26" s="1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1" i="26"/>
  <c r="E11" i="26" s="1"/>
  <c r="C10" i="26"/>
  <c r="E10" i="26" s="1"/>
  <c r="C100" i="26"/>
  <c r="E100" i="26" s="1"/>
  <c r="C97" i="26"/>
  <c r="E97" i="26" s="1"/>
  <c r="C96" i="26"/>
  <c r="E96" i="26" s="1"/>
  <c r="C95" i="26"/>
  <c r="E95" i="26" s="1"/>
  <c r="C94" i="26"/>
  <c r="E94" i="26" s="1"/>
  <c r="C91" i="26"/>
  <c r="E91" i="26" s="1"/>
  <c r="C90" i="26"/>
  <c r="E90" i="26" s="1"/>
  <c r="C89" i="26"/>
  <c r="E89" i="26" s="1"/>
  <c r="C88" i="26"/>
  <c r="E88" i="26" s="1"/>
  <c r="C85" i="26"/>
  <c r="E85" i="26" s="1"/>
  <c r="C84" i="26"/>
  <c r="E84" i="26" s="1"/>
  <c r="C83" i="26"/>
  <c r="E83" i="26" s="1"/>
  <c r="C82" i="26"/>
  <c r="E82" i="26" s="1"/>
  <c r="C81" i="26"/>
  <c r="E81" i="26" s="1"/>
  <c r="C80" i="26"/>
  <c r="E80" i="26" s="1"/>
  <c r="C79" i="26"/>
  <c r="E79" i="26" s="1"/>
  <c r="C78" i="26"/>
  <c r="E78" i="26" s="1"/>
  <c r="C77" i="26"/>
  <c r="E77" i="26" s="1"/>
  <c r="C76" i="26"/>
  <c r="E76" i="26" s="1"/>
  <c r="C75" i="26"/>
  <c r="E75" i="26" s="1"/>
  <c r="C74" i="26"/>
  <c r="E74" i="26" s="1"/>
  <c r="C73" i="26"/>
  <c r="E73" i="26" s="1"/>
  <c r="C72" i="26"/>
  <c r="E72" i="26" s="1"/>
  <c r="C71" i="26"/>
  <c r="E71" i="26" s="1"/>
  <c r="C70" i="26"/>
  <c r="E70" i="26" s="1"/>
  <c r="C69" i="26"/>
  <c r="E69" i="26" s="1"/>
  <c r="C68" i="26"/>
  <c r="E68" i="26" s="1"/>
  <c r="C67" i="26"/>
  <c r="E67" i="26" s="1"/>
  <c r="C66" i="26"/>
  <c r="E66" i="26" s="1"/>
  <c r="C65" i="26"/>
  <c r="E65" i="26" s="1"/>
  <c r="C64" i="26"/>
  <c r="E64" i="26" s="1"/>
  <c r="C63" i="26"/>
  <c r="E63" i="26" s="1"/>
  <c r="C62" i="26"/>
  <c r="E62" i="26" s="1"/>
  <c r="C61" i="26"/>
  <c r="E61" i="26" s="1"/>
  <c r="C60" i="26"/>
  <c r="E60" i="26" s="1"/>
  <c r="C59" i="26"/>
  <c r="E59" i="26" s="1"/>
  <c r="C58" i="26"/>
  <c r="E58" i="26" s="1"/>
  <c r="C57" i="26"/>
  <c r="E57" i="26" s="1"/>
  <c r="C56" i="26"/>
  <c r="E56" i="26" s="1"/>
  <c r="C55" i="26"/>
  <c r="E55" i="26" s="1"/>
  <c r="C9" i="26"/>
  <c r="E9" i="26" s="1"/>
  <c r="C8" i="26"/>
  <c r="E8" i="26" s="1"/>
  <c r="C7" i="26"/>
  <c r="E7" i="26" s="1"/>
  <c r="C6" i="26"/>
  <c r="E6" i="26" s="1"/>
  <c r="C5" i="26"/>
  <c r="E5" i="26" s="1"/>
  <c r="C9" i="32"/>
  <c r="E9" i="32" s="1"/>
  <c r="C10" i="32"/>
  <c r="E10" i="32" s="1"/>
  <c r="C8" i="32"/>
  <c r="E8" i="32" s="1"/>
  <c r="E12" i="44" l="1"/>
  <c r="E13" i="44" s="1"/>
  <c r="E14" i="44" s="1"/>
  <c r="E15" i="44" s="1"/>
  <c r="E16" i="44" s="1"/>
  <c r="C34" i="33"/>
  <c r="E34" i="33" s="1"/>
  <c r="C30" i="33"/>
  <c r="E30" i="33" s="1"/>
  <c r="C32" i="33"/>
  <c r="E32" i="33" s="1"/>
  <c r="C31" i="33"/>
  <c r="E31" i="33" s="1"/>
  <c r="C29" i="33"/>
  <c r="E29" i="33" s="1"/>
  <c r="C26" i="33"/>
  <c r="E26" i="33" s="1"/>
  <c r="C25" i="33"/>
  <c r="E25" i="33" s="1"/>
  <c r="C24" i="33"/>
  <c r="E24" i="33" s="1"/>
  <c r="C23" i="33"/>
  <c r="E23" i="33" s="1"/>
  <c r="C22" i="33"/>
  <c r="E22" i="33" s="1"/>
  <c r="C21" i="33"/>
  <c r="E21" i="33" s="1"/>
  <c r="C20" i="33"/>
  <c r="E20" i="33" s="1"/>
  <c r="C19" i="33"/>
  <c r="E19" i="33" s="1"/>
  <c r="C18" i="33"/>
  <c r="E18" i="33" s="1"/>
  <c r="C17" i="33"/>
  <c r="E17" i="33" s="1"/>
  <c r="C16" i="33"/>
  <c r="E16" i="33" s="1"/>
  <c r="C15" i="33"/>
  <c r="E15" i="33" s="1"/>
  <c r="C14" i="33"/>
  <c r="E14" i="33" s="1"/>
  <c r="C13" i="33"/>
  <c r="E13" i="33" s="1"/>
  <c r="C12" i="33"/>
  <c r="E12" i="33" s="1"/>
  <c r="C11" i="33"/>
  <c r="E11" i="33" s="1"/>
  <c r="C10" i="33"/>
  <c r="E10" i="33" s="1"/>
  <c r="C8" i="33"/>
  <c r="E8" i="33" s="1"/>
  <c r="C7" i="33"/>
  <c r="E7" i="33" s="1"/>
  <c r="C6" i="33"/>
  <c r="E6" i="33" s="1"/>
  <c r="B32" i="16"/>
  <c r="C12" i="43"/>
  <c r="E12" i="43" s="1"/>
  <c r="C11" i="43"/>
  <c r="E11" i="43" s="1"/>
  <c r="C10" i="43"/>
  <c r="E10" i="43" s="1"/>
  <c r="C9" i="43"/>
  <c r="E9" i="43" s="1"/>
  <c r="E18" i="44" l="1"/>
  <c r="C8" i="43"/>
  <c r="E8" i="43" s="1"/>
  <c r="C7" i="43"/>
  <c r="E7" i="43" s="1"/>
  <c r="C6" i="43"/>
  <c r="E6" i="43" s="1"/>
  <c r="C5" i="43"/>
  <c r="E5" i="43" s="1"/>
  <c r="C4" i="43"/>
  <c r="E4" i="43" s="1"/>
  <c r="C6" i="19"/>
  <c r="E6" i="19" s="1"/>
  <c r="E16" i="43" l="1"/>
  <c r="E17" i="43" s="1"/>
  <c r="E18" i="43" s="1"/>
  <c r="E19" i="43" s="1"/>
  <c r="E20" i="43" s="1"/>
  <c r="C20" i="5"/>
  <c r="E20" i="5" s="1"/>
  <c r="C19" i="5"/>
  <c r="E19" i="5" s="1"/>
  <c r="C16" i="5"/>
  <c r="E16" i="5" s="1"/>
  <c r="C15" i="5"/>
  <c r="E15" i="5" s="1"/>
  <c r="C14" i="5"/>
  <c r="E14" i="5" s="1"/>
  <c r="C13" i="5"/>
  <c r="E13" i="5" s="1"/>
  <c r="C12" i="5"/>
  <c r="E12" i="5" s="1"/>
  <c r="C11" i="5"/>
  <c r="E11" i="5" s="1"/>
  <c r="C10" i="5"/>
  <c r="E10" i="5" s="1"/>
  <c r="C9" i="5"/>
  <c r="E9" i="5" s="1"/>
  <c r="C8" i="5"/>
  <c r="E8" i="5" s="1"/>
  <c r="C7" i="5"/>
  <c r="E7" i="5" s="1"/>
  <c r="E22" i="43" l="1"/>
  <c r="C45" i="14"/>
  <c r="E45" i="14" s="1"/>
  <c r="C44" i="14"/>
  <c r="E44" i="14" s="1"/>
  <c r="C43" i="14"/>
  <c r="E43" i="14" s="1"/>
  <c r="C42" i="14"/>
  <c r="E42" i="14" s="1"/>
  <c r="C41" i="14"/>
  <c r="E41" i="14" s="1"/>
  <c r="C40" i="14"/>
  <c r="E40" i="14" s="1"/>
  <c r="C39" i="14"/>
  <c r="E39" i="14" s="1"/>
  <c r="C38" i="14"/>
  <c r="E38" i="14" s="1"/>
  <c r="C37" i="14"/>
  <c r="E37" i="14" s="1"/>
  <c r="C36" i="14"/>
  <c r="E36" i="14" s="1"/>
  <c r="C35" i="14"/>
  <c r="E35" i="14" s="1"/>
  <c r="C34" i="14"/>
  <c r="E34" i="14" s="1"/>
  <c r="C33" i="14"/>
  <c r="E33" i="14" s="1"/>
  <c r="C32" i="14"/>
  <c r="E32" i="14" s="1"/>
  <c r="C31" i="14"/>
  <c r="E31" i="14" s="1"/>
  <c r="C30" i="14"/>
  <c r="E30" i="14" s="1"/>
  <c r="C29" i="14"/>
  <c r="E29" i="14" s="1"/>
  <c r="C28" i="14"/>
  <c r="E28" i="14" s="1"/>
  <c r="C27" i="14"/>
  <c r="E27" i="14" s="1"/>
  <c r="C26" i="14"/>
  <c r="E26" i="14" s="1"/>
  <c r="C25" i="14"/>
  <c r="E25" i="14" s="1"/>
  <c r="C24" i="14"/>
  <c r="E24" i="14" s="1"/>
  <c r="C23" i="14"/>
  <c r="E23" i="14" s="1"/>
  <c r="C22" i="14"/>
  <c r="E22" i="14" s="1"/>
  <c r="C21" i="14"/>
  <c r="E21" i="14" s="1"/>
  <c r="C20" i="14"/>
  <c r="E20" i="14" s="1"/>
  <c r="C19" i="14"/>
  <c r="E19" i="14" s="1"/>
  <c r="C18" i="14"/>
  <c r="E18" i="14" s="1"/>
  <c r="C17" i="14"/>
  <c r="E17" i="14" s="1"/>
  <c r="C16" i="14"/>
  <c r="E16" i="14" s="1"/>
  <c r="C15" i="14"/>
  <c r="E15" i="14" s="1"/>
  <c r="C14" i="14"/>
  <c r="E14" i="14" s="1"/>
  <c r="C13" i="14"/>
  <c r="E13" i="14" s="1"/>
  <c r="C12" i="14"/>
  <c r="E12" i="14" s="1"/>
  <c r="C11" i="14"/>
  <c r="E11" i="14" s="1"/>
  <c r="C10" i="14"/>
  <c r="E10" i="14" s="1"/>
  <c r="C9" i="14"/>
  <c r="E9" i="14" s="1"/>
  <c r="C8" i="14"/>
  <c r="E8" i="14" s="1"/>
  <c r="C7" i="14"/>
  <c r="E7" i="14" s="1"/>
  <c r="C6" i="14"/>
  <c r="E6" i="14" s="1"/>
  <c r="C14" i="23"/>
  <c r="E14" i="23" s="1"/>
  <c r="C13" i="23"/>
  <c r="E13" i="23" s="1"/>
  <c r="C11" i="23"/>
  <c r="E11" i="23" s="1"/>
  <c r="C10" i="23"/>
  <c r="E10" i="23" s="1"/>
  <c r="C9" i="23"/>
  <c r="E9" i="23" s="1"/>
  <c r="C8" i="23"/>
  <c r="E8" i="23" s="1"/>
  <c r="C9" i="20"/>
  <c r="E9" i="20" s="1"/>
  <c r="C9" i="40"/>
  <c r="E9" i="40" s="1"/>
  <c r="C13" i="8" l="1"/>
  <c r="E13" i="8" s="1"/>
  <c r="C12" i="8"/>
  <c r="E12" i="8" s="1"/>
  <c r="C11" i="8"/>
  <c r="E11" i="8" s="1"/>
  <c r="C10" i="8"/>
  <c r="E10" i="8" s="1"/>
  <c r="C9" i="8"/>
  <c r="E9" i="8" s="1"/>
  <c r="C12" i="19" l="1"/>
  <c r="E12" i="19" s="1"/>
  <c r="C5" i="19"/>
  <c r="E5" i="19" s="1"/>
  <c r="C8" i="19" l="1"/>
  <c r="E8" i="19" s="1"/>
  <c r="C4" i="19"/>
  <c r="E4" i="19" s="1"/>
  <c r="C9" i="15" l="1"/>
  <c r="E9" i="15" s="1"/>
  <c r="C16" i="19" l="1"/>
  <c r="E16" i="19" s="1"/>
  <c r="C13" i="19"/>
  <c r="E13" i="19" s="1"/>
  <c r="C11" i="19"/>
  <c r="E11" i="19" s="1"/>
  <c r="C10" i="19"/>
  <c r="E10" i="19" s="1"/>
  <c r="C8" i="24" l="1"/>
  <c r="E8" i="24" s="1"/>
  <c r="B34" i="16" l="1"/>
  <c r="C7" i="42"/>
  <c r="E7" i="42" s="1"/>
  <c r="C6" i="42"/>
  <c r="E6" i="42" s="1"/>
  <c r="C5" i="42"/>
  <c r="E5" i="42" s="1"/>
  <c r="C4" i="42"/>
  <c r="E4" i="42" s="1"/>
  <c r="E11" i="42" l="1"/>
  <c r="E12" i="42" s="1"/>
  <c r="E13" i="42" s="1"/>
  <c r="E14" i="42" s="1"/>
  <c r="E15" i="42" s="1"/>
  <c r="E17" i="42" l="1"/>
  <c r="C27" i="6" l="1"/>
  <c r="E27" i="6" s="1"/>
  <c r="C26" i="6"/>
  <c r="E26" i="6" s="1"/>
  <c r="C25" i="6"/>
  <c r="E25" i="6" s="1"/>
  <c r="C24" i="6"/>
  <c r="E24" i="6" s="1"/>
  <c r="C23" i="6"/>
  <c r="E23" i="6" s="1"/>
  <c r="C22" i="6"/>
  <c r="E22" i="6" s="1"/>
  <c r="C21" i="6"/>
  <c r="E21" i="6" s="1"/>
  <c r="C20" i="6"/>
  <c r="E20" i="6" s="1"/>
  <c r="C19" i="6"/>
  <c r="E19" i="6" s="1"/>
  <c r="C18" i="6"/>
  <c r="E18" i="6" s="1"/>
  <c r="C17" i="6"/>
  <c r="E17" i="6" s="1"/>
  <c r="C16" i="6"/>
  <c r="E16" i="6" s="1"/>
  <c r="C15" i="6"/>
  <c r="E15" i="6" s="1"/>
  <c r="C14" i="6"/>
  <c r="E14" i="6" s="1"/>
  <c r="C13" i="6"/>
  <c r="E13" i="6" s="1"/>
  <c r="C12" i="6"/>
  <c r="E12" i="6" s="1"/>
  <c r="C11" i="6"/>
  <c r="E11" i="6" s="1"/>
  <c r="C10" i="6"/>
  <c r="E10" i="6" s="1"/>
  <c r="C9" i="6"/>
  <c r="E9" i="6" s="1"/>
  <c r="B14" i="16" l="1"/>
  <c r="E8" i="41"/>
  <c r="C8" i="41"/>
  <c r="C7" i="41"/>
  <c r="E7" i="41" s="1"/>
  <c r="C6" i="41"/>
  <c r="E6" i="41" s="1"/>
  <c r="C5" i="41"/>
  <c r="E5" i="41" s="1"/>
  <c r="C4" i="41"/>
  <c r="E4" i="41" s="1"/>
  <c r="E12" i="41" s="1"/>
  <c r="E13" i="41" l="1"/>
  <c r="E14" i="41" s="1"/>
  <c r="E15" i="41" s="1"/>
  <c r="E16" i="41" s="1"/>
  <c r="C8" i="40"/>
  <c r="E8" i="40" s="1"/>
  <c r="C7" i="40"/>
  <c r="E7" i="40" s="1"/>
  <c r="C6" i="40"/>
  <c r="E6" i="40" s="1"/>
  <c r="C5" i="40"/>
  <c r="E5" i="40" s="1"/>
  <c r="C4" i="40"/>
  <c r="E4" i="40" s="1"/>
  <c r="C8" i="39"/>
  <c r="E8" i="39" s="1"/>
  <c r="C7" i="39"/>
  <c r="E7" i="39" s="1"/>
  <c r="C6" i="39"/>
  <c r="E6" i="39" s="1"/>
  <c r="C5" i="39"/>
  <c r="E5" i="39" s="1"/>
  <c r="C4" i="39"/>
  <c r="E4" i="39" s="1"/>
  <c r="C7" i="38"/>
  <c r="E7" i="38" s="1"/>
  <c r="C6" i="38"/>
  <c r="E6" i="38" s="1"/>
  <c r="C5" i="38"/>
  <c r="E5" i="38" s="1"/>
  <c r="C4" i="38"/>
  <c r="E4" i="38" s="1"/>
  <c r="C8" i="37"/>
  <c r="E8" i="37" s="1"/>
  <c r="C7" i="37"/>
  <c r="E7" i="37" s="1"/>
  <c r="C6" i="37"/>
  <c r="E6" i="37" s="1"/>
  <c r="C5" i="37"/>
  <c r="E5" i="37" s="1"/>
  <c r="C4" i="37"/>
  <c r="E4" i="37" s="1"/>
  <c r="E12" i="37" s="1"/>
  <c r="C8" i="36"/>
  <c r="E8" i="36" s="1"/>
  <c r="C7" i="36"/>
  <c r="E7" i="36" s="1"/>
  <c r="C6" i="36"/>
  <c r="E6" i="36" s="1"/>
  <c r="C5" i="36"/>
  <c r="E5" i="36" s="1"/>
  <c r="C4" i="36"/>
  <c r="E4" i="36" s="1"/>
  <c r="C8" i="35"/>
  <c r="E8" i="35" s="1"/>
  <c r="C7" i="35"/>
  <c r="E7" i="35" s="1"/>
  <c r="E6" i="35"/>
  <c r="C6" i="35"/>
  <c r="C5" i="35"/>
  <c r="E5" i="35" s="1"/>
  <c r="C4" i="35"/>
  <c r="E4" i="35" s="1"/>
  <c r="C8" i="34"/>
  <c r="E8" i="34" s="1"/>
  <c r="C7" i="34"/>
  <c r="E7" i="34" s="1"/>
  <c r="C6" i="34"/>
  <c r="E6" i="34" s="1"/>
  <c r="C5" i="34"/>
  <c r="E5" i="34" s="1"/>
  <c r="C4" i="34"/>
  <c r="E4" i="34" s="1"/>
  <c r="C33" i="33"/>
  <c r="E33" i="33" s="1"/>
  <c r="C28" i="33"/>
  <c r="E28" i="33" s="1"/>
  <c r="C27" i="33"/>
  <c r="E27" i="33" s="1"/>
  <c r="C5" i="33"/>
  <c r="E5" i="33" s="1"/>
  <c r="C11" i="32"/>
  <c r="E11" i="32" s="1"/>
  <c r="C7" i="32"/>
  <c r="E7" i="32" s="1"/>
  <c r="C6" i="32"/>
  <c r="E6" i="32" s="1"/>
  <c r="C5" i="32"/>
  <c r="E5" i="32" s="1"/>
  <c r="C4" i="32"/>
  <c r="E4" i="32" s="1"/>
  <c r="C8" i="31"/>
  <c r="E8" i="31" s="1"/>
  <c r="C7" i="31"/>
  <c r="E7" i="31" s="1"/>
  <c r="C6" i="31"/>
  <c r="E6" i="31" s="1"/>
  <c r="C5" i="31"/>
  <c r="E5" i="31" s="1"/>
  <c r="C4" i="31"/>
  <c r="E4" i="31" s="1"/>
  <c r="C8" i="30"/>
  <c r="E8" i="30" s="1"/>
  <c r="C7" i="30"/>
  <c r="E7" i="30" s="1"/>
  <c r="C6" i="30"/>
  <c r="E6" i="30" s="1"/>
  <c r="C5" i="30"/>
  <c r="E5" i="30" s="1"/>
  <c r="C4" i="30"/>
  <c r="E4" i="30" s="1"/>
  <c r="C5" i="29"/>
  <c r="E5" i="29" s="1"/>
  <c r="E18" i="29"/>
  <c r="C7" i="28"/>
  <c r="E7" i="28" s="1"/>
  <c r="C6" i="28"/>
  <c r="E6" i="28" s="1"/>
  <c r="C5" i="28"/>
  <c r="E5" i="28" s="1"/>
  <c r="C4" i="28"/>
  <c r="E4" i="28" s="1"/>
  <c r="E11" i="28" s="1"/>
  <c r="C104" i="26"/>
  <c r="E104" i="26" s="1"/>
  <c r="C103" i="26"/>
  <c r="E103" i="26" s="1"/>
  <c r="C102" i="26"/>
  <c r="E102" i="26" s="1"/>
  <c r="C101" i="26"/>
  <c r="E101" i="26" s="1"/>
  <c r="C4" i="26"/>
  <c r="E4" i="26" s="1"/>
  <c r="B36" i="16"/>
  <c r="C8" i="25"/>
  <c r="E8" i="25" s="1"/>
  <c r="C7" i="25"/>
  <c r="E7" i="25" s="1"/>
  <c r="C6" i="25"/>
  <c r="E6" i="25" s="1"/>
  <c r="C5" i="25"/>
  <c r="E5" i="25" s="1"/>
  <c r="C4" i="25"/>
  <c r="E4" i="25" s="1"/>
  <c r="C7" i="24"/>
  <c r="E7" i="24" s="1"/>
  <c r="C6" i="24"/>
  <c r="E6" i="24" s="1"/>
  <c r="C5" i="24"/>
  <c r="E5" i="24" s="1"/>
  <c r="C4" i="24"/>
  <c r="E4" i="24" s="1"/>
  <c r="E11" i="24" s="1"/>
  <c r="C12" i="23"/>
  <c r="E12" i="23" s="1"/>
  <c r="C7" i="23"/>
  <c r="E7" i="23" s="1"/>
  <c r="C6" i="23"/>
  <c r="E6" i="23" s="1"/>
  <c r="C5" i="23"/>
  <c r="E5" i="23" s="1"/>
  <c r="C4" i="23"/>
  <c r="E4" i="23" s="1"/>
  <c r="C8" i="22"/>
  <c r="E8" i="22" s="1"/>
  <c r="C7" i="22"/>
  <c r="E7" i="22" s="1"/>
  <c r="C6" i="22"/>
  <c r="E6" i="22" s="1"/>
  <c r="C5" i="22"/>
  <c r="E5" i="22" s="1"/>
  <c r="C4" i="22"/>
  <c r="E4" i="22" s="1"/>
  <c r="C8" i="21"/>
  <c r="E8" i="21" s="1"/>
  <c r="C7" i="21"/>
  <c r="E7" i="21" s="1"/>
  <c r="C6" i="21"/>
  <c r="E6" i="21" s="1"/>
  <c r="C5" i="21"/>
  <c r="E5" i="21" s="1"/>
  <c r="C4" i="21"/>
  <c r="E4" i="21" s="1"/>
  <c r="E12" i="21" s="1"/>
  <c r="C8" i="20"/>
  <c r="E8" i="20" s="1"/>
  <c r="C7" i="20"/>
  <c r="E7" i="20" s="1"/>
  <c r="C6" i="20"/>
  <c r="E6" i="20" s="1"/>
  <c r="C5" i="20"/>
  <c r="E5" i="20" s="1"/>
  <c r="C4" i="20"/>
  <c r="E4" i="20" s="1"/>
  <c r="C15" i="19"/>
  <c r="E15" i="19" s="1"/>
  <c r="C14" i="19"/>
  <c r="E14" i="19" s="1"/>
  <c r="C9" i="19"/>
  <c r="E9" i="19" s="1"/>
  <c r="C7" i="19"/>
  <c r="E7" i="19" s="1"/>
  <c r="C8" i="17"/>
  <c r="E8" i="17" s="1"/>
  <c r="C7" i="17"/>
  <c r="E7" i="17" s="1"/>
  <c r="C6" i="17"/>
  <c r="E6" i="17" s="1"/>
  <c r="C5" i="17"/>
  <c r="E5" i="17" s="1"/>
  <c r="C4" i="17"/>
  <c r="E4" i="17" s="1"/>
  <c r="E12" i="17" s="1"/>
  <c r="C8" i="15"/>
  <c r="E8" i="15" s="1"/>
  <c r="C7" i="15"/>
  <c r="E7" i="15" s="1"/>
  <c r="C6" i="15"/>
  <c r="E6" i="15" s="1"/>
  <c r="C5" i="15"/>
  <c r="E5" i="15" s="1"/>
  <c r="C4" i="15"/>
  <c r="E4" i="15" s="1"/>
  <c r="C46" i="14"/>
  <c r="E46" i="14" s="1"/>
  <c r="C5" i="14"/>
  <c r="E5" i="14" s="1"/>
  <c r="C4" i="14"/>
  <c r="E4" i="14" s="1"/>
  <c r="C11" i="13"/>
  <c r="E11" i="13" s="1"/>
  <c r="C10" i="13"/>
  <c r="E10" i="13" s="1"/>
  <c r="C6" i="13"/>
  <c r="E6" i="13" s="1"/>
  <c r="C5" i="13"/>
  <c r="E5" i="13" s="1"/>
  <c r="C4" i="13"/>
  <c r="E4" i="13" s="1"/>
  <c r="C11" i="12"/>
  <c r="E11" i="12" s="1"/>
  <c r="C10" i="12"/>
  <c r="E10" i="12" s="1"/>
  <c r="C9" i="12"/>
  <c r="E9" i="12" s="1"/>
  <c r="C5" i="12"/>
  <c r="E5" i="12" s="1"/>
  <c r="C4" i="12"/>
  <c r="E4" i="12" s="1"/>
  <c r="C36" i="11"/>
  <c r="E36" i="11" s="1"/>
  <c r="C35" i="11"/>
  <c r="E35" i="11" s="1"/>
  <c r="E34" i="11"/>
  <c r="C6" i="11"/>
  <c r="E6" i="11" s="1"/>
  <c r="C5" i="11"/>
  <c r="E5" i="11" s="1"/>
  <c r="C10" i="10"/>
  <c r="E10" i="10" s="1"/>
  <c r="C9" i="10"/>
  <c r="E9" i="10" s="1"/>
  <c r="C6" i="10"/>
  <c r="E6" i="10" s="1"/>
  <c r="C5" i="10"/>
  <c r="E5" i="10" s="1"/>
  <c r="C4" i="10"/>
  <c r="E4" i="10" s="1"/>
  <c r="E15" i="12" l="1"/>
  <c r="E16" i="12" s="1"/>
  <c r="E17" i="12" s="1"/>
  <c r="E18" i="12" s="1"/>
  <c r="E19" i="12" s="1"/>
  <c r="E40" i="11"/>
  <c r="E41" i="11" s="1"/>
  <c r="E42" i="11" s="1"/>
  <c r="E43" i="11" s="1"/>
  <c r="E44" i="11" s="1"/>
  <c r="E12" i="35"/>
  <c r="E13" i="35" s="1"/>
  <c r="E14" i="35" s="1"/>
  <c r="E15" i="35" s="1"/>
  <c r="E16" i="35" s="1"/>
  <c r="E12" i="36"/>
  <c r="E13" i="36" s="1"/>
  <c r="E14" i="36" s="1"/>
  <c r="E15" i="36" s="1"/>
  <c r="E16" i="36" s="1"/>
  <c r="E12" i="30"/>
  <c r="E13" i="30" s="1"/>
  <c r="E14" i="30" s="1"/>
  <c r="E15" i="30" s="1"/>
  <c r="E16" i="30" s="1"/>
  <c r="E12" i="39"/>
  <c r="E13" i="39" s="1"/>
  <c r="E14" i="39" s="1"/>
  <c r="E15" i="39" s="1"/>
  <c r="E16" i="39" s="1"/>
  <c r="E14" i="10"/>
  <c r="E15" i="10" s="1"/>
  <c r="E16" i="10" s="1"/>
  <c r="E17" i="10" s="1"/>
  <c r="E18" i="10" s="1"/>
  <c r="E15" i="13"/>
  <c r="E16" i="13" s="1"/>
  <c r="E17" i="13" s="1"/>
  <c r="E18" i="13" s="1"/>
  <c r="E19" i="13" s="1"/>
  <c r="E108" i="26"/>
  <c r="E109" i="26" s="1"/>
  <c r="E110" i="26" s="1"/>
  <c r="E111" i="26" s="1"/>
  <c r="E112" i="26" s="1"/>
  <c r="E15" i="32"/>
  <c r="E16" i="32" s="1"/>
  <c r="E17" i="32" s="1"/>
  <c r="E18" i="32" s="1"/>
  <c r="E19" i="32" s="1"/>
  <c r="E37" i="33"/>
  <c r="E38" i="33" s="1"/>
  <c r="E39" i="33" s="1"/>
  <c r="E40" i="33" s="1"/>
  <c r="E41" i="33" s="1"/>
  <c r="E50" i="14"/>
  <c r="E51" i="14" s="1"/>
  <c r="E52" i="14" s="1"/>
  <c r="E53" i="14" s="1"/>
  <c r="E54" i="14" s="1"/>
  <c r="E17" i="23"/>
  <c r="E18" i="23" s="1"/>
  <c r="E19" i="23" s="1"/>
  <c r="E20" i="23" s="1"/>
  <c r="E21" i="23" s="1"/>
  <c r="E12" i="34"/>
  <c r="E12" i="20"/>
  <c r="E12" i="40"/>
  <c r="E13" i="40" s="1"/>
  <c r="E14" i="40" s="1"/>
  <c r="E15" i="40" s="1"/>
  <c r="E16" i="40" s="1"/>
  <c r="E12" i="31"/>
  <c r="E11" i="38"/>
  <c r="E12" i="38" s="1"/>
  <c r="E13" i="38" s="1"/>
  <c r="E14" i="38" s="1"/>
  <c r="E15" i="38" s="1"/>
  <c r="E18" i="41"/>
  <c r="E12" i="22"/>
  <c r="E13" i="22" s="1"/>
  <c r="E13" i="37"/>
  <c r="E14" i="37" s="1"/>
  <c r="E15" i="37" s="1"/>
  <c r="E16" i="37" s="1"/>
  <c r="E13" i="34"/>
  <c r="E14" i="34" s="1"/>
  <c r="E15" i="34" s="1"/>
  <c r="E16" i="34" s="1"/>
  <c r="E13" i="31"/>
  <c r="E14" i="31" s="1"/>
  <c r="E15" i="31" s="1"/>
  <c r="E16" i="31" s="1"/>
  <c r="E19" i="29"/>
  <c r="E20" i="29" s="1"/>
  <c r="E21" i="29" s="1"/>
  <c r="E22" i="29" s="1"/>
  <c r="E12" i="28"/>
  <c r="E13" i="28" s="1"/>
  <c r="E14" i="28" s="1"/>
  <c r="E15" i="28" s="1"/>
  <c r="E12" i="25"/>
  <c r="E12" i="24"/>
  <c r="E13" i="24" s="1"/>
  <c r="E14" i="24" s="1"/>
  <c r="E15" i="24" s="1"/>
  <c r="E13" i="21"/>
  <c r="E14" i="21" s="1"/>
  <c r="E15" i="21" s="1"/>
  <c r="E16" i="21" s="1"/>
  <c r="E13" i="20"/>
  <c r="E14" i="20" s="1"/>
  <c r="E15" i="20" s="1"/>
  <c r="E16" i="20" s="1"/>
  <c r="E19" i="19"/>
  <c r="E13" i="17"/>
  <c r="E14" i="17" s="1"/>
  <c r="E15" i="17" s="1"/>
  <c r="E16" i="17" s="1"/>
  <c r="E12" i="15"/>
  <c r="E14" i="22" l="1"/>
  <c r="E15" i="22" s="1"/>
  <c r="E16" i="22" s="1"/>
  <c r="E18" i="40"/>
  <c r="B20" i="16" s="1"/>
  <c r="E18" i="39"/>
  <c r="B26" i="16" s="1"/>
  <c r="E17" i="38"/>
  <c r="B19" i="16" s="1"/>
  <c r="E18" i="37"/>
  <c r="B15" i="16" s="1"/>
  <c r="E18" i="36"/>
  <c r="B43" i="16" s="1"/>
  <c r="E18" i="35"/>
  <c r="B44" i="16" s="1"/>
  <c r="E18" i="34"/>
  <c r="B39" i="16" s="1"/>
  <c r="E43" i="33"/>
  <c r="B41" i="16" s="1"/>
  <c r="E21" i="32"/>
  <c r="B42" i="16" s="1"/>
  <c r="E18" i="31"/>
  <c r="B29" i="16" s="1"/>
  <c r="E18" i="30"/>
  <c r="B37" i="16" s="1"/>
  <c r="E24" i="29"/>
  <c r="B35" i="16" s="1"/>
  <c r="E17" i="28"/>
  <c r="B38" i="16" s="1"/>
  <c r="E114" i="26"/>
  <c r="B21" i="16" s="1"/>
  <c r="E13" i="25"/>
  <c r="E14" i="25" s="1"/>
  <c r="E15" i="25" s="1"/>
  <c r="E16" i="25" s="1"/>
  <c r="E17" i="24"/>
  <c r="B16" i="16" s="1"/>
  <c r="E23" i="23"/>
  <c r="B17" i="16" s="1"/>
  <c r="E18" i="21"/>
  <c r="E18" i="20"/>
  <c r="B30" i="16" s="1"/>
  <c r="E20" i="19"/>
  <c r="E21" i="19" s="1"/>
  <c r="E22" i="19" s="1"/>
  <c r="E23" i="19" s="1"/>
  <c r="E18" i="17"/>
  <c r="B18" i="16" s="1"/>
  <c r="E13" i="15"/>
  <c r="E14" i="15" s="1"/>
  <c r="E15" i="15" s="1"/>
  <c r="E16" i="15" s="1"/>
  <c r="E56" i="14"/>
  <c r="B13" i="16" s="1"/>
  <c r="E21" i="13"/>
  <c r="B33" i="16" s="1"/>
  <c r="E21" i="12"/>
  <c r="B24" i="16" s="1"/>
  <c r="E46" i="11"/>
  <c r="B40" i="16" s="1"/>
  <c r="E20" i="10"/>
  <c r="B31" i="16" s="1"/>
  <c r="E18" i="22" l="1"/>
  <c r="B25" i="16" s="1"/>
  <c r="E18" i="25"/>
  <c r="B12" i="16" s="1"/>
  <c r="E25" i="19"/>
  <c r="B23" i="16" s="1"/>
  <c r="E18" i="15"/>
  <c r="B27" i="16" s="1"/>
  <c r="C8" i="8" l="1"/>
  <c r="E8" i="8" s="1"/>
  <c r="C7" i="8"/>
  <c r="E7" i="8" s="1"/>
  <c r="C6" i="8"/>
  <c r="E6" i="8" s="1"/>
  <c r="C5" i="8"/>
  <c r="E5" i="8" s="1"/>
  <c r="C4" i="8"/>
  <c r="E4" i="8" s="1"/>
  <c r="C28" i="6"/>
  <c r="E28" i="6" s="1"/>
  <c r="C8" i="6"/>
  <c r="E8" i="6" s="1"/>
  <c r="C7" i="6"/>
  <c r="E7" i="6" s="1"/>
  <c r="C6" i="6"/>
  <c r="E6" i="6" s="1"/>
  <c r="C5" i="6"/>
  <c r="E5" i="6" s="1"/>
  <c r="E32" i="6" s="1"/>
  <c r="E12" i="1"/>
  <c r="E8" i="1"/>
  <c r="E7" i="1"/>
  <c r="E6" i="1"/>
  <c r="E5" i="1"/>
  <c r="E4" i="1"/>
  <c r="C18" i="5"/>
  <c r="E18" i="5" s="1"/>
  <c r="C17" i="5"/>
  <c r="E17" i="5" s="1"/>
  <c r="C6" i="5"/>
  <c r="E6" i="5" s="1"/>
  <c r="C5" i="5"/>
  <c r="E5" i="5" s="1"/>
  <c r="C4" i="5"/>
  <c r="E4" i="5" s="1"/>
  <c r="E23" i="5" l="1"/>
  <c r="E24" i="5" s="1"/>
  <c r="E25" i="5" s="1"/>
  <c r="E26" i="5" s="1"/>
  <c r="E27" i="5" s="1"/>
  <c r="E16" i="8"/>
  <c r="E13" i="1"/>
  <c r="E14" i="1" s="1"/>
  <c r="E15" i="1" s="1"/>
  <c r="E16" i="1" s="1"/>
  <c r="C8" i="1"/>
  <c r="C7" i="1"/>
  <c r="C6" i="1"/>
  <c r="C5" i="1"/>
  <c r="C4" i="1"/>
  <c r="E17" i="8" l="1"/>
  <c r="E18" i="8" s="1"/>
  <c r="E19" i="8" s="1"/>
  <c r="E20" i="8" s="1"/>
  <c r="E33" i="6"/>
  <c r="E34" i="6" s="1"/>
  <c r="E35" i="6" s="1"/>
  <c r="E36" i="6" s="1"/>
  <c r="E29" i="5"/>
  <c r="B11" i="16" s="1"/>
  <c r="E18" i="1"/>
  <c r="E22" i="8" l="1"/>
  <c r="B22" i="16" s="1"/>
  <c r="E38" i="6"/>
  <c r="B10" i="16" s="1"/>
  <c r="B45" i="16" l="1"/>
</calcChain>
</file>

<file path=xl/sharedStrings.xml><?xml version="1.0" encoding="utf-8"?>
<sst xmlns="http://schemas.openxmlformats.org/spreadsheetml/2006/main" count="1068" uniqueCount="489">
  <si>
    <t>Core Name</t>
  </si>
  <si>
    <t>Service</t>
  </si>
  <si>
    <t>Q</t>
  </si>
  <si>
    <t>Total</t>
  </si>
  <si>
    <t>Notes</t>
  </si>
  <si>
    <t>Total Grant Budget</t>
  </si>
  <si>
    <t>2025 Price</t>
  </si>
  <si>
    <t>Price for Budget</t>
  </si>
  <si>
    <t>assumes a 3% increase annually</t>
  </si>
  <si>
    <t>Total YR1</t>
  </si>
  <si>
    <t>Total YR2</t>
  </si>
  <si>
    <t>Total YR3</t>
  </si>
  <si>
    <t>Total YR4</t>
  </si>
  <si>
    <t>Total YR5</t>
  </si>
  <si>
    <t>Animal Institute</t>
  </si>
  <si>
    <t>assumes a 5% increase annually</t>
  </si>
  <si>
    <t>Analytical Imaging Facility</t>
  </si>
  <si>
    <t>Confocal Microscope - Unassisted</t>
  </si>
  <si>
    <t>fee is per hr</t>
  </si>
  <si>
    <t>fee is per cage, per day</t>
  </si>
  <si>
    <t>Flow Cytometry Core</t>
  </si>
  <si>
    <t>Analyzer - Core Assisted Use</t>
  </si>
  <si>
    <t>Sorter - Core Assisted Use</t>
  </si>
  <si>
    <t>Histology &amp; Comparative Pathology Core</t>
  </si>
  <si>
    <t>Stable Isotope and Metabolomics Core</t>
  </si>
  <si>
    <t>Genomics Core</t>
  </si>
  <si>
    <t>Biorepository and Biomarker Analytical Research Core</t>
  </si>
  <si>
    <t>Molecular Cytogenetic Core</t>
  </si>
  <si>
    <t>Gene Targeting/Gene Modification/Transgenic Mouse Core</t>
  </si>
  <si>
    <t>Instructions</t>
  </si>
  <si>
    <t>- Each sheet in this workbook is populated with the most commonly used core services.</t>
  </si>
  <si>
    <t>- Enter your estimated use of each service and the cost will be auto-calculated for you.</t>
  </si>
  <si>
    <t>- Your totals for each core will be calculated on this page (provided you do not modify any of the sheets in a way that would break the formulas).</t>
  </si>
  <si>
    <t>Core Facility Grant Budget Workbook - 2025</t>
  </si>
  <si>
    <t>Updated:</t>
  </si>
  <si>
    <t>Biorepository | Biomarker Analytical Research Core</t>
  </si>
  <si>
    <t>Gene Modification | Transgenic Mouse Core</t>
  </si>
  <si>
    <r>
      <t xml:space="preserve">Core </t>
    </r>
    <r>
      <rPr>
        <b/>
        <i/>
        <u/>
        <sz val="12"/>
        <color theme="1"/>
        <rFont val="Aptos Narrow"/>
        <family val="2"/>
        <scheme val="minor"/>
      </rPr>
      <t>(Click Link to Jump to Sheet)</t>
    </r>
  </si>
  <si>
    <t>iLab Core Facility Management Software</t>
  </si>
  <si>
    <t>Einstein Shared Facilities Website</t>
  </si>
  <si>
    <t>Useful Links</t>
  </si>
  <si>
    <t>Jump Back to Overview Page</t>
  </si>
  <si>
    <t>- If a service you intend to use is not found in this workbook, please check for current pricing in iLab or contact the core director.</t>
  </si>
  <si>
    <t>New York Structural Biology Center</t>
  </si>
  <si>
    <t>Animal Physiology Core</t>
  </si>
  <si>
    <t>Chemical Synthesis Core</t>
  </si>
  <si>
    <t>Clinical Research Center</t>
  </si>
  <si>
    <t>Computational Genomics Core</t>
  </si>
  <si>
    <t>Epigenomics Shared Facility</t>
  </si>
  <si>
    <t>Glasswash and Media Prep Core</t>
  </si>
  <si>
    <t>Zebrafish Core</t>
  </si>
  <si>
    <t>In Vivo Imaging System</t>
  </si>
  <si>
    <t>Neuroscience Cores</t>
  </si>
  <si>
    <t>Structural NMR Facility</t>
  </si>
  <si>
    <t>Pluripotent Core</t>
  </si>
  <si>
    <t>Proteomics Core</t>
  </si>
  <si>
    <t>Research Informatics Core</t>
  </si>
  <si>
    <t>Stem Cell Isolation, Xenotransplantation, and Diagnostics Core</t>
  </si>
  <si>
    <t>Translational Pathology Services</t>
  </si>
  <si>
    <t>CFAR Cores</t>
  </si>
  <si>
    <t>Core for Single Molecule Analysis</t>
  </si>
  <si>
    <t>Health Span Core / Proteostasis of Aging Core</t>
  </si>
  <si>
    <t>Health Span Core | Proteeostasis of Aging Core</t>
  </si>
  <si>
    <t>Epidemiology and Clinical Research Informatics</t>
  </si>
  <si>
    <t>Core Information for Inclusion in Grant Narratives</t>
  </si>
  <si>
    <t>Macromolecular Therapeutics Development Facility</t>
  </si>
  <si>
    <t>Glasswash &amp; Autoclave Services - Average Volume</t>
  </si>
  <si>
    <t>Glasswash &amp; Autoclave Services - High Volume</t>
  </si>
  <si>
    <t>Glasswash &amp; Autoclave Services - Low Volume</t>
  </si>
  <si>
    <t>Media Prep Hourly Rate</t>
  </si>
  <si>
    <t>fee is per month</t>
  </si>
  <si>
    <t>fee is per hour</t>
  </si>
  <si>
    <t>cryoEM</t>
  </si>
  <si>
    <t>NMR</t>
  </si>
  <si>
    <t>X-ray Crystallography</t>
  </si>
  <si>
    <t>fee is a percentage of Einstein annual NYSBC membership, contact Brian Pelowski at brian.pelowski@einsteinmed.edu for rate</t>
  </si>
  <si>
    <t>Biostatistics</t>
  </si>
  <si>
    <t>Biostatistics Core</t>
  </si>
  <si>
    <t>Confocal Microscope - Assisted</t>
  </si>
  <si>
    <t>Confocal Microscope -Spinning Disc extended use</t>
  </si>
  <si>
    <t>Digital Light Microscope - Unassisted</t>
  </si>
  <si>
    <t>Digital Light Microscope - Assisted</t>
  </si>
  <si>
    <t>Slide Scanner - setup</t>
  </si>
  <si>
    <t>Slide Scanner - supervised run</t>
  </si>
  <si>
    <t>Image Analysis - Unassisted</t>
  </si>
  <si>
    <t>Image Analysis - Assisted</t>
  </si>
  <si>
    <t>Transmission Electron Microscope -Unassisted</t>
  </si>
  <si>
    <t>Transmission Electron Microscope -Assisted</t>
  </si>
  <si>
    <t>Scanning Electron Microscope -Unassisted</t>
  </si>
  <si>
    <t>Scanning Electron Microscope -Assisted</t>
  </si>
  <si>
    <t>Scanning Electron Microscope -extended use</t>
  </si>
  <si>
    <t>EM Specimen Prep</t>
  </si>
  <si>
    <t>Embedding</t>
  </si>
  <si>
    <t>Freeze Substitution</t>
  </si>
  <si>
    <t>Thin Sectioning</t>
  </si>
  <si>
    <t>Thin Sectioning Special</t>
  </si>
  <si>
    <t>Negative Staining</t>
  </si>
  <si>
    <t>SEM prep</t>
  </si>
  <si>
    <t>Immunogold Labeling (6 grids)</t>
  </si>
  <si>
    <t>Vitrobot Freezing</t>
  </si>
  <si>
    <t>fee is per sample</t>
  </si>
  <si>
    <t>fee is per run</t>
  </si>
  <si>
    <t>Mouse Cardiac Surgery and Physiology Core</t>
  </si>
  <si>
    <t>Use of the Vevo 2100 Mouse Echocardiography System</t>
  </si>
  <si>
    <t>Echocardiographic study performed by Core staff</t>
  </si>
  <si>
    <t>Analysis and interpretation of echocardiographic study</t>
  </si>
  <si>
    <t>per hour; requires training provided by the Core Director</t>
  </si>
  <si>
    <t>Please contact Xiaonan (Nan) Xue, core director, to discuss. The core requests salary support on your grant. The % effort depends on the scale of the study.</t>
  </si>
  <si>
    <t>Synthesis Base Rate - Class B</t>
  </si>
  <si>
    <t>Synthesis Base Rate - Class A</t>
  </si>
  <si>
    <t>Synthesis Base Rate - Class C</t>
  </si>
  <si>
    <t>Prep HPLC</t>
  </si>
  <si>
    <t>plus reagent costs; double your quantity to account for potential experiment repetition costs, contact the core for more info</t>
  </si>
  <si>
    <t>per sample</t>
  </si>
  <si>
    <t>sample preparation only</t>
  </si>
  <si>
    <t>Proteomics</t>
  </si>
  <si>
    <t>entire project</t>
  </si>
  <si>
    <t>General Proteomics Analysis</t>
  </si>
  <si>
    <t>Single Cell Proteomics</t>
  </si>
  <si>
    <t>C-Trap Microscopes Assisted</t>
  </si>
  <si>
    <t>C-Trap Microscopes Unassisted</t>
  </si>
  <si>
    <t>IX83 Microscope Unassisted</t>
  </si>
  <si>
    <t>per hour</t>
  </si>
  <si>
    <t>cost is per hour</t>
  </si>
  <si>
    <t>CRISPR DNA Cleaning</t>
  </si>
  <si>
    <t>DNA Cleaning for Pronuclear Injection</t>
  </si>
  <si>
    <t>Embryo Cryopreservation</t>
  </si>
  <si>
    <t>In-vitro Fertilization</t>
  </si>
  <si>
    <t>Pronuclear Injection using C57BL/6 or FVB Embryos</t>
  </si>
  <si>
    <t>Rederivation</t>
  </si>
  <si>
    <t>Sperm Cryopreservation</t>
  </si>
  <si>
    <t>Paraffin process and embed</t>
  </si>
  <si>
    <t>Paraffin sectioning &amp; H&amp;E stain</t>
  </si>
  <si>
    <t>Paraffin cut unstained slides</t>
  </si>
  <si>
    <t>Paraffin special stain 1</t>
  </si>
  <si>
    <t xml:space="preserve">Localized cutting </t>
  </si>
  <si>
    <t>Complex genetically engineered mouse production by zygote injection-C57BL/6</t>
  </si>
  <si>
    <t>CRISPR/Cas-Mediated Large Fragment Knock-In (KI) Mouse Model Generation – C57BL/6</t>
  </si>
  <si>
    <t>Conditional(flox) allele generation by zygote injection-C57BL/6</t>
  </si>
  <si>
    <t>KI (small modifications, &lt;50bp) mouse production by zygote injection-C57BL/6</t>
  </si>
  <si>
    <t>Analyzer - Independent  Use</t>
  </si>
  <si>
    <t>EVOS™ M7000 Core assisted Analysis</t>
  </si>
  <si>
    <t>EVOS™ M7000 Independent Analysis</t>
  </si>
  <si>
    <t>Independent Use</t>
  </si>
  <si>
    <t>Assisted Use</t>
  </si>
  <si>
    <t>In Vivo Imaging System (IVIS)</t>
  </si>
  <si>
    <t>Analyzer Core managed Operations</t>
  </si>
  <si>
    <t>Computer workstaion Core Assisted analysis</t>
  </si>
  <si>
    <t>Computer workstaion Independent analysis</t>
  </si>
  <si>
    <t>FlowJo license</t>
  </si>
  <si>
    <t>fee is per year</t>
  </si>
  <si>
    <t>Study Management Informatics System Design, Database Development and Quality Assurance</t>
  </si>
  <si>
    <t>Database and Web Development</t>
  </si>
  <si>
    <t>Informatics Expertise  &amp; Operations Management</t>
  </si>
  <si>
    <t>Data Mining, Analysis and Quality Assurance</t>
  </si>
  <si>
    <t>Statistical Programming</t>
  </si>
  <si>
    <t>Operetta High-Content Imaging System</t>
  </si>
  <si>
    <t>Cloning (single target, standard LIC vector)</t>
  </si>
  <si>
    <t>Stunner usage</t>
  </si>
  <si>
    <t>Miniprep</t>
  </si>
  <si>
    <t>Protein Purification</t>
  </si>
  <si>
    <t>fee is for 48 DNA mini preps</t>
  </si>
  <si>
    <t>fee is per column</t>
  </si>
  <si>
    <t>Redcap DIY - no medical students on IRB</t>
  </si>
  <si>
    <t xml:space="preserve">Redcap DIY Monte affiliate (WPH, Burke, etc) </t>
  </si>
  <si>
    <t>Redcap DIY - K/T Scholar</t>
  </si>
  <si>
    <t>Redcap DIY - with medical students on IRB</t>
  </si>
  <si>
    <t>Redcap Multicenter study per site</t>
  </si>
  <si>
    <t>Standard Visit - Space only</t>
  </si>
  <si>
    <t>Standard Visit</t>
  </si>
  <si>
    <t>High Acuity Visit</t>
  </si>
  <si>
    <t>Standard Visit - COVID-19</t>
  </si>
  <si>
    <t>Nurse Practitioner Visit</t>
  </si>
  <si>
    <t>Industry Application &amp; Set Up Fee</t>
  </si>
  <si>
    <t>Industry Standard Visit</t>
  </si>
  <si>
    <t>Industry Nurse Practioner Visit</t>
  </si>
  <si>
    <t>Non-Nurse Utilization</t>
  </si>
  <si>
    <t>Study Coordinator</t>
  </si>
  <si>
    <t>per visit</t>
  </si>
  <si>
    <t>Ordering MMC Samples</t>
  </si>
  <si>
    <t>Buffy Coat</t>
  </si>
  <si>
    <t>External Sample Processing</t>
  </si>
  <si>
    <t>Industry Sample Processing</t>
  </si>
  <si>
    <t>Industry Prep</t>
  </si>
  <si>
    <t>Lipase preseverative</t>
  </si>
  <si>
    <t>Protease inhib. Preserverative</t>
  </si>
  <si>
    <t>Plasma</t>
  </si>
  <si>
    <t>Red blood cell pellet</t>
  </si>
  <si>
    <t>Saliva</t>
  </si>
  <si>
    <t>Sample Tracking</t>
  </si>
  <si>
    <t>Serum</t>
  </si>
  <si>
    <t>Stool</t>
  </si>
  <si>
    <t>Storage processing</t>
  </si>
  <si>
    <t>Study Labels</t>
  </si>
  <si>
    <t>Study Service Fee (per patient)</t>
  </si>
  <si>
    <t>Tissue</t>
  </si>
  <si>
    <t>Unspun Urine</t>
  </si>
  <si>
    <t>Urine pellet</t>
  </si>
  <si>
    <t>Urine Supernatant</t>
  </si>
  <si>
    <t>Whole blood</t>
  </si>
  <si>
    <t>Short term Storage -Non industry/ per vial</t>
  </si>
  <si>
    <t>Sample Storage/Tracking (less than 2,000 samples) - Standard</t>
  </si>
  <si>
    <t>Sample Storage/Tracking (less than 2,000 samples) - Medium</t>
  </si>
  <si>
    <t>Sample Storage/Tracking (less than 2,000 samples) - Large</t>
  </si>
  <si>
    <t>Sample Storage/Tracking (more than 2,000 but less than 10,000 samples) - Standard</t>
  </si>
  <si>
    <t>Sample Storage/Tracking (more than 2,000 but less than 10,000 samples) - Medium</t>
  </si>
  <si>
    <t>Sample Storage/Tracking (more than 2,000 but less than 10,000 samples) - Large</t>
  </si>
  <si>
    <t>Cryopreserved (LN2) Sample Storage/Tracking (less than 2,000 samples) - Standard</t>
  </si>
  <si>
    <t>Cryopreserved (LN2) Sample Storage/Tracking (less than 2,000 samples) - Medium</t>
  </si>
  <si>
    <t>Cryopreserved (LN2) Sample Storage/Tracking (less than 2,000 samples) - Large</t>
  </si>
  <si>
    <t>Cryopreserved (LN2) Sample Storage/Tracking (more than 2,000 but less than 10,000 samples) - Standard</t>
  </si>
  <si>
    <t>Cryopreserved (LN2) Sample Storage/Tracking (more than 2,000 but less than 10,000 samples) - Medium</t>
  </si>
  <si>
    <t>Cryopreserved (LN2) Sample Storage/Tracking (more than 2,000 but less than 10,000 samples) - Large</t>
  </si>
  <si>
    <t>External Tissue request</t>
  </si>
  <si>
    <t>Tissue Shipping Prep (per patient)</t>
  </si>
  <si>
    <t>Tissue Collection Fee</t>
  </si>
  <si>
    <t>Slide requests</t>
  </si>
  <si>
    <t>Tissue pickup and shipping</t>
  </si>
  <si>
    <t>Tissue Transfer Between Campuses</t>
  </si>
  <si>
    <t>Study fee</t>
  </si>
  <si>
    <t>Per Diem -Mouse  (per cage)</t>
  </si>
  <si>
    <t>Per Diem - Mouse Gnotobiotic Isolator (per cage)</t>
  </si>
  <si>
    <t>Per Diem - Mouse Quarantine (per cage)</t>
  </si>
  <si>
    <t>PerDiem - Rat (each)</t>
  </si>
  <si>
    <t>Per Diem - Rat Gnotobiotic Isolator</t>
  </si>
  <si>
    <t>Per Diem - Rat Quarantine</t>
  </si>
  <si>
    <t>Per Diem - Rabbit</t>
  </si>
  <si>
    <t xml:space="preserve">Per Diem - Owl </t>
  </si>
  <si>
    <t>Per Diem - Monkey #1</t>
  </si>
  <si>
    <t>Per Diem - Monkey #2</t>
  </si>
  <si>
    <t xml:space="preserve">Per Diem - Deer mouse </t>
  </si>
  <si>
    <t>Per Diem (Non-Einstein Tenants)</t>
  </si>
  <si>
    <t>Services - Veterinary Technician Services (per hr)</t>
  </si>
  <si>
    <t>Services - Husbandry (OC cage separation) per event</t>
  </si>
  <si>
    <t>Services - Animal Export (minimum 1 hr plus hrs)</t>
  </si>
  <si>
    <t>Services - Anesthesia Equip Rental (per day)</t>
  </si>
  <si>
    <t xml:space="preserve">Conventional KO mouse production by zygote injection of CRISPR/Cas system-C57BL/6*
</t>
  </si>
  <si>
    <t>MicroPET Core</t>
  </si>
  <si>
    <t>Magnetic Resonance Research Center</t>
  </si>
  <si>
    <t>Imaging PET/SPECT/CT</t>
  </si>
  <si>
    <t>F-18 FDG /NaF</t>
  </si>
  <si>
    <t>Actinum Imaging</t>
  </si>
  <si>
    <t>Actinium rent 309 freezer</t>
  </si>
  <si>
    <t>Tc99m</t>
  </si>
  <si>
    <t>3D Custom print</t>
  </si>
  <si>
    <t>Dicomming Files</t>
  </si>
  <si>
    <t>Readioactive Package in &amp; out</t>
  </si>
  <si>
    <t>Analysis</t>
  </si>
  <si>
    <t>Cell sorting-Assisted (per hour)</t>
  </si>
  <si>
    <t>Cell sorting-Self use (per hour)</t>
  </si>
  <si>
    <t>Flow Cytometry Analysis (per hour)</t>
  </si>
  <si>
    <t>Independent-sorting training (per person)</t>
  </si>
  <si>
    <t>Bone Marrow Aspirations (per animal)</t>
  </si>
  <si>
    <t>Irradiation  (per hour)</t>
  </si>
  <si>
    <t>Perepheral blood Collection (per animal)</t>
  </si>
  <si>
    <t>Oral Gavage (per animal)</t>
  </si>
  <si>
    <t>Intra peretoneal (per animal)</t>
  </si>
  <si>
    <t>Retroorbital  (per animal)</t>
  </si>
  <si>
    <t>Tail Vein (per animal)</t>
  </si>
  <si>
    <t>Subcutaneous  (per animal)</t>
  </si>
  <si>
    <t>NSG mouse (per animal)</t>
  </si>
  <si>
    <t>Xenotransplantation  (per hour)</t>
  </si>
  <si>
    <t>Xenotransplantation Training fee (per person)</t>
  </si>
  <si>
    <t>Spinning Disk Microscopy-Unassisted Use  (Per hour)</t>
  </si>
  <si>
    <t>Hematological and Cellular phenotyping-qPCR Analysis  (Per hour)</t>
  </si>
  <si>
    <t>In Vivo Imaging System (IVIS) Price Center Barrier  (Per hour)</t>
  </si>
  <si>
    <t>Anesthesia Unit -B140 (Per hour)</t>
  </si>
  <si>
    <t>Hematological and Cellular phenotyping-CBC/DIFF   (Per sample)</t>
  </si>
  <si>
    <t>Hematological and Cellular phenotyping-Reticulocytes (Per sample)</t>
  </si>
  <si>
    <t>Leica Cryostat- Unassisted Use (Per hour)</t>
  </si>
  <si>
    <t>In vivo Imaging System (Vevo 2100 Ultrasound) Price Center Barrier (Per hour)</t>
  </si>
  <si>
    <t>LSRII Independent Use  (Per hour)</t>
  </si>
  <si>
    <t>Bone Marrow Imaging- Training   (per person)</t>
  </si>
  <si>
    <t>Spinning Disk Microscopy-Analysis (Per hour)</t>
  </si>
  <si>
    <t>Spinning Disk Microscopy-Assisted Use (Per hour)</t>
  </si>
  <si>
    <t>Stem Cell Isolation</t>
  </si>
  <si>
    <t>Xenotransplantation</t>
  </si>
  <si>
    <t>Diagnostics Core</t>
  </si>
  <si>
    <t>Bruker 600, Internal  Users, unassisted</t>
  </si>
  <si>
    <t>Bruker 600, Internal  Users w/ assistance</t>
  </si>
  <si>
    <t>Bruker 300, Internal  Users, unassisted</t>
  </si>
  <si>
    <t>Bruker 300, Internal  Users w/ assistance</t>
  </si>
  <si>
    <t>Assistance in Processing and Analysis of Spectra</t>
  </si>
  <si>
    <t>1D 1H or 1D 13C NMR spectra</t>
  </si>
  <si>
    <t>Any NYSBC Assisted set-up rate</t>
  </si>
  <si>
    <t>Light Microscopy</t>
  </si>
  <si>
    <t>Quantification (Qubit)-1-10 samples</t>
  </si>
  <si>
    <t>Covaris Fragmentation</t>
  </si>
  <si>
    <t>E-gel</t>
  </si>
  <si>
    <t>Tape Station - 4150 - 1 Sample</t>
  </si>
  <si>
    <t>Tape Station - 4150 - 2 Samples</t>
  </si>
  <si>
    <t>Tape Station - 4150 - 3 Samples</t>
  </si>
  <si>
    <t>Tape Station - 4150 - 4 Samples</t>
  </si>
  <si>
    <t>Tape Station - 4150 - 5 Samples</t>
  </si>
  <si>
    <t>Tape Station - 4150 - 6 Samples</t>
  </si>
  <si>
    <t>Tape Station - 4150 - 7 Samples</t>
  </si>
  <si>
    <t>Tape Station - 4150 - 8 Samples</t>
  </si>
  <si>
    <t>Tape Station - 4150 - 9 Samples</t>
  </si>
  <si>
    <t>Tape Station - 4150 - 10 Samples</t>
  </si>
  <si>
    <t>Tape Station - 4150 - 11 Samples</t>
  </si>
  <si>
    <t>Tape Station - 4150 - 12 Samples</t>
  </si>
  <si>
    <t>Tape Station - 4150 - 13 Samples</t>
  </si>
  <si>
    <t>Tape Station - 4150 - 14 Samples</t>
  </si>
  <si>
    <t>Tape Station - 4150 - 15 Samples</t>
  </si>
  <si>
    <t>Miseq run for Nano Kit-2x150 bp /run</t>
  </si>
  <si>
    <t>MiSeq 1x50bp or 2x25bp /run</t>
  </si>
  <si>
    <t>MiSeq 1x150bp or 2x75bp /run</t>
  </si>
  <si>
    <t>MiSeq 1x250bp /run</t>
  </si>
  <si>
    <t>MiSeq 1x300bp /run</t>
  </si>
  <si>
    <t>MiSeq 2x150bp /run</t>
  </si>
  <si>
    <t>MiSeq 2x250bp /run</t>
  </si>
  <si>
    <t>MiSeq 2x300bp /run</t>
  </si>
  <si>
    <t>NextSeq 2000-P2- 1x100 bp or 2x50bp PE-400M /run</t>
  </si>
  <si>
    <t>NextSeq 2000-P2- 2x100bp PE-400M /run</t>
  </si>
  <si>
    <t>NextSeq 2000-P3- 1x100 bp or 2x 50 bp  -1200M /run</t>
  </si>
  <si>
    <t>NextSeq 2000-P3- 2x100 bp PE-1200M /run</t>
  </si>
  <si>
    <t>NextSeq 2000-P3- 2x150 bp PE-1200M /run</t>
  </si>
  <si>
    <t>NextSeq 2000-P4- 1x100 bp or 2x 50 bp -1800M /run</t>
  </si>
  <si>
    <t>NextSeq 2000-P4- 2x100 bp PE-1800M /run</t>
  </si>
  <si>
    <t>NextSeq 2000-P4- 2x150 bp PE-1800M /run</t>
  </si>
  <si>
    <t>Multiplexing / 1-4 samples, cost /run</t>
  </si>
  <si>
    <t>Multiplexing / 5-8 samples, cost /run</t>
  </si>
  <si>
    <t>Multiplexing / 9-12 samples, cost /run</t>
  </si>
  <si>
    <t>Multiplexing / 13-24 samples, cost /run</t>
  </si>
  <si>
    <t>Multiplexing / 25-48 samples, cost /run</t>
  </si>
  <si>
    <t>Multiplexing / 49-96 samples, cost /run</t>
  </si>
  <si>
    <t>WASP Data Analysis /sample</t>
  </si>
  <si>
    <t>MinION Oxford Nanopore Long Read Sequencing Only-per Flow Cell /sample</t>
  </si>
  <si>
    <t>Full Length native RNA/cDNA/gDNA/amplicon-SEQ-MinION Oxford Nanopore /sample</t>
  </si>
  <si>
    <t>ATAC-seq - 6 samples - 2x50 bp-15M /sample</t>
  </si>
  <si>
    <t>ATAC-seq - 12 samples - 2x50 bp-30M /sample</t>
  </si>
  <si>
    <t>ATAC-seq - 18 samples - 2x50 bp-20M /sample</t>
  </si>
  <si>
    <t xml:space="preserve">Transcriptome Profiling - 12 samples - 1x100 bp or 2x50 bp-30M reads /sample  </t>
  </si>
  <si>
    <t xml:space="preserve">Transcriptome Profiling - 12 samples - 2x150 bp-30M reads /sample  </t>
  </si>
  <si>
    <t xml:space="preserve">Transcriptome Profiling - 24 samples - 1x100 bp or 2x 50 bp-30M reads /sample  </t>
  </si>
  <si>
    <t xml:space="preserve">Transcriptome Profiling - 24 samples - 2x150 bp-30M reads /sample  </t>
  </si>
  <si>
    <t>Ultra Low RNAseq-Low Input (~1-10 ng) -12 samples - 2x100 bp-30M</t>
  </si>
  <si>
    <t>Ultra Low RNAseq-Low Input (~1-10 ng) - 24 samples - 2x100 bp-60M</t>
  </si>
  <si>
    <t>Ultra Low RNAseq-Low Input (~1-10 ng) -48 samples - 2x100 bp-25M</t>
  </si>
  <si>
    <t xml:space="preserve">Small RNA-Profiling - 12 samples - 1x100 bp-30M  reads /sample  </t>
  </si>
  <si>
    <t xml:space="preserve">Small RNA-Profiling - 24 samples - 1x100 bp-15M  reads /sample  </t>
  </si>
  <si>
    <t>Whole Exome Sequencing Human - 12 samples - 2x100 bp-30X /sample</t>
  </si>
  <si>
    <t>Whole Genome Sequencing Small Genome - 10 samples - 2x300 bp-30X /sample</t>
  </si>
  <si>
    <t>Whole Genome Sequencing Small Genome - 30 samples - 2x300bp-30X /sample</t>
  </si>
  <si>
    <t>Shotgun metagenomics sequencing-12samples- 2x150 bp-30X /sample</t>
  </si>
  <si>
    <t>Shotgun metagenomics sequencing-24samples- 2x300 bp-30X /sample</t>
  </si>
  <si>
    <t>Shotgun metagenomics sequencing-48 samples- 2x300 bp-30X /sample</t>
  </si>
  <si>
    <t>Shotgun metagenomics sequencing-96 samples- 2x300 bp-30X /sample</t>
  </si>
  <si>
    <t>Cut&amp;Run-seq-12samples-2x50 bp-30M /sample</t>
  </si>
  <si>
    <t>Cut&amp;Run-seq-24 samples-2x50 bp-15M /sample</t>
  </si>
  <si>
    <t>CHIP-seq - 12 samples - 2x100 bp-30M /sample</t>
  </si>
  <si>
    <t>CHIP-seq - 18 samples - 2x100 bp-20M /sample</t>
  </si>
  <si>
    <t>NEB Enzymatic Methyl Seq 6 samples-2x150 bp-20M  /sample</t>
  </si>
  <si>
    <t>NEB Enzymatic Methyl Seq 24 samples-2x 150 bp-50M  /sample</t>
  </si>
  <si>
    <t>NEB Enzymatic Methyl Seq 30 samples-2x 150 bp-30M /sample</t>
  </si>
  <si>
    <t>MeDIP/HMeDIPSeq-12 sample-2x150 bp-30X /sample</t>
  </si>
  <si>
    <t>ExomeAccess RNASeq-12 samples-2x100 bp-30M (for FFPE and partial to completely degraded samples-using target enrichment approach) /sample</t>
  </si>
  <si>
    <t>custom target enrichment-cfDNA-2x100 bp-500x (96 samples) /sample</t>
  </si>
  <si>
    <t>custom target enrichment-cfDNA-2x100 bp-1000x (96 samples) /sample</t>
  </si>
  <si>
    <t xml:space="preserve">New: BD Rhapsody HT Xpress (From BD Biosciences)* </t>
  </si>
  <si>
    <t>BD Rhapsody mRNA whole Transcriptome Analysis (ScWTA) /sample</t>
  </si>
  <si>
    <t>BD Rhapsody- mRNA whole Transcriptome Analysis (ScWTA) /sample - (2 samples minimum)</t>
  </si>
  <si>
    <t>BD Rhapsody- Multiplexing ScWTA / Sample  (4-samples/Pool)</t>
  </si>
  <si>
    <t>BD Rhapsody- Multiplexing ScWTA / Sample  (6-samples/Pool)</t>
  </si>
  <si>
    <t>BD Rhapsody -Single-CellATACSeq</t>
  </si>
  <si>
    <t>BD Rhapsody -Single-CellATACSeq /sample - (2 samples minimum)</t>
  </si>
  <si>
    <t>BD Rhapsody -Multiplexing ScATAC-Seq /sample - (4-samples/Pool)</t>
  </si>
  <si>
    <t>BD Rhapsody -Multiplexing ScATAC-Seq /sample - (6-samples/Pool)</t>
  </si>
  <si>
    <t>BD Rhapsody - Multiomics  Assays-scOMICS</t>
  </si>
  <si>
    <t xml:space="preserve">BD Rhapsody -ScATACSeq+ScWTA </t>
  </si>
  <si>
    <t>BD Rhapsody -ScATACSeq+mRNA (WTA) -(multiplexing-2-samples /Pool)</t>
  </si>
  <si>
    <t>BD Rhapsody -ScATACSeq+mRNA (WTA) -(multiplexing-3-samples /Pool)</t>
  </si>
  <si>
    <t>BD Rhapsody -ScATACSeq+mRNA (WTA) -(multiplexing-4-samples /Pool)</t>
  </si>
  <si>
    <t>BD Rhapsody -ScATACSeq+mRNA (WTA) -(multiplexing-6-samples /Pool)</t>
  </si>
  <si>
    <t>Miseq run for Nano Kit-2x250 bp /run</t>
  </si>
  <si>
    <t>Miseq run for Micro Kit-2x150 bp /run</t>
  </si>
  <si>
    <t>NextSeq 2000-P1- 1x100 bp or 2x50bp PE-100M /run</t>
  </si>
  <si>
    <t>NextSeq 2000-P1- 2x150bp PE-100M /run</t>
  </si>
  <si>
    <t>NextSeq 2000-P1- 2x300bp PE-100M /run</t>
  </si>
  <si>
    <t>NextSeq 2000-P2- 2x150bp PE-400M /run</t>
  </si>
  <si>
    <t>NextSeq 2000-P2- 2x300bp PE-300M /run</t>
  </si>
  <si>
    <t>NextSeq 2000-P3- 1x 50bp-1200M /run</t>
  </si>
  <si>
    <t>NextSeq 2000-P4- 1x 50bp-1800M /run</t>
  </si>
  <si>
    <t>The following assays will be offered soon please inquire:</t>
  </si>
  <si>
    <t>Hybridoma Core</t>
  </si>
  <si>
    <t>Generation of Monoclonal Antibodies</t>
  </si>
  <si>
    <t>High Antibody Concentration Supernatant Quantitation by Elisa</t>
  </si>
  <si>
    <t>Immunization and titer of 5 mice</t>
  </si>
  <si>
    <t>Isotype Switching</t>
  </si>
  <si>
    <t>Production of High Antibody Concentration Supernatant in Integra Flask Using Serum-Free Media (80-90ml)</t>
  </si>
  <si>
    <t>Production of Normal Antibody Concentration Supernatant</t>
  </si>
  <si>
    <t>Hybridoma</t>
  </si>
  <si>
    <t>Neural Cell &amp; Engineering Core</t>
  </si>
  <si>
    <t>Axioscan slide scanner (unassisted use/hr)</t>
  </si>
  <si>
    <t>SmartSpim Light Sheet Microscope (unassisted use/hr)</t>
  </si>
  <si>
    <t>Stereotactic Injection Stations (unassisted use/hr)</t>
  </si>
  <si>
    <t>Cryostats (unassisted use/hr)</t>
  </si>
  <si>
    <t>Zeiss LSM880 confocal with Airyscan (unassisted use/hr)</t>
  </si>
  <si>
    <t>Animal Behavior Core</t>
  </si>
  <si>
    <t>Unassisted use per hr</t>
  </si>
  <si>
    <t>Common Room Core</t>
  </si>
  <si>
    <t xml:space="preserve">access to instruments that include Gel scanner, Western blot scanner and Multiwell plate reader </t>
  </si>
  <si>
    <t>Daily Access Charge</t>
  </si>
  <si>
    <t>for any available instrument for behavioral assay</t>
  </si>
  <si>
    <t>Human SKY</t>
  </si>
  <si>
    <t>Mouse SKY</t>
  </si>
  <si>
    <t>DNA/RNA FISH</t>
  </si>
  <si>
    <t>PBMC Isolation</t>
  </si>
  <si>
    <t>PBMC Isolation (clinical trial)</t>
  </si>
  <si>
    <t>Metaphase preparation</t>
  </si>
  <si>
    <t>DNA isolation</t>
  </si>
  <si>
    <t>IncuCyte</t>
  </si>
  <si>
    <t>Calorimeter</t>
  </si>
  <si>
    <t>Calorimetry analysis</t>
  </si>
  <si>
    <t>Clamp surgery</t>
  </si>
  <si>
    <t>Glucose/Insulin Tests</t>
  </si>
  <si>
    <t>3T Human MRI</t>
  </si>
  <si>
    <t>Physics Support- sequence dev</t>
  </si>
  <si>
    <t>Human Image Processing</t>
  </si>
  <si>
    <t>Animal 7T MRI</t>
  </si>
  <si>
    <t>Animal Image Processing</t>
  </si>
  <si>
    <t>Physics Support - new protocol / exam implementation</t>
  </si>
  <si>
    <t>Clinical Imaging</t>
  </si>
  <si>
    <t>per hour of imaging</t>
  </si>
  <si>
    <t>per hour, in lieu of faculty effort</t>
  </si>
  <si>
    <t>per study, includes testing, in lieu of faculty effort</t>
  </si>
  <si>
    <t>Luminex Service Fees</t>
  </si>
  <si>
    <t>Informatics Services - Data Mining and Analysis</t>
  </si>
  <si>
    <t>fee is per plate (39 samples per plate, 78 single catch)</t>
  </si>
  <si>
    <t>Chronobiosis complete tissue and plasma (one set, i.e., Y-Y, Y-O, O-Y, O-O)</t>
  </si>
  <si>
    <t xml:space="preserve">Chronobiosis limited tissue request (one set, i.e., Y-Y, Y-O, O-Y, O-O) </t>
  </si>
  <si>
    <t>Complete dissection (weighing, fixation, freezing)</t>
  </si>
  <si>
    <t>Unassisted Core Room Usage</t>
  </si>
  <si>
    <t>KFERQ-Dendra - High content microscopy/96 well plate</t>
  </si>
  <si>
    <t>iPSC-derived HPCs</t>
  </si>
  <si>
    <t>E8 medium 500ml</t>
  </si>
  <si>
    <t>iPSC-derived microglia</t>
  </si>
  <si>
    <t>iPSC production (Sendai virus)</t>
  </si>
  <si>
    <t>3 clones</t>
  </si>
  <si>
    <t>Flasks/Slides (up to 10 million cells)</t>
  </si>
  <si>
    <t>MenaCalc stained slides including supervision cost</t>
  </si>
  <si>
    <t>MenaINV stained slides including supervision cost</t>
  </si>
  <si>
    <t>TMEM stained slides including supervision cost</t>
  </si>
  <si>
    <t>Microinjection service</t>
  </si>
  <si>
    <t>100 fertilized wild type embryos</t>
  </si>
  <si>
    <t>Maintain Fish Line</t>
  </si>
  <si>
    <t>Microinjection training</t>
  </si>
  <si>
    <t>per quarter</t>
  </si>
  <si>
    <t>Module #1 - Tissue/Plasma 180 metabolites: Acylcarnitines, Amines, Amino acids, Sugars, Lipids</t>
  </si>
  <si>
    <t>Module #2 - Choline, Betaine, TMAO and Creatinine</t>
  </si>
  <si>
    <t>Module # 3 - Glycolysis, pentose phosphate pathway, and TCA cycle</t>
  </si>
  <si>
    <t>Module # 4 - Redox and Bioenergetics</t>
  </si>
  <si>
    <t>Module # 5 - Bile acids</t>
  </si>
  <si>
    <t>Module # 6 - Acyl-CoA analysis</t>
  </si>
  <si>
    <t>Module # 7 - GC/MS Small Metabolite Screen</t>
  </si>
  <si>
    <t>Module # 8 - Short Chain Fatty Acids</t>
  </si>
  <si>
    <t>Module # 9 - Lipogenesis by Deuterated Water</t>
  </si>
  <si>
    <t>Module # 10 - 150~200 Metabolites by LC/MSModule # 10 - 150~200 Metabolites by LC/MS (amino acids, acylcarnitines, glycerophospholipids and sphingolipids) and untargeted GC/MS</t>
  </si>
  <si>
    <t>Module # 10a - 150~200 Metabolites by LC/MS (amino acids, acylcarnitines, glycerophospholipids and sphingolipids)</t>
  </si>
  <si>
    <t>Module # 11 - Hepatic Recycling Glucose Tolerance Test</t>
  </si>
  <si>
    <t>Module # 12 - HGP by U13C glucose Alzet Mini-pump</t>
  </si>
  <si>
    <t>Module # 13 - Bioinformatics</t>
  </si>
  <si>
    <t>Module #14 Widely targeted small metabolites screening (one column)</t>
  </si>
  <si>
    <t>Module #14 Surcharge (for second Column to module 14)</t>
  </si>
  <si>
    <t>Module #15 Widely targeted lipids screening</t>
  </si>
  <si>
    <t>Module #18 Widely targeted eicosanoids screening</t>
  </si>
  <si>
    <t>Module #20 a - DESI (Targeted with 30um2 resolution)</t>
  </si>
  <si>
    <t>Module #20 b - DESI (Targeted with 50um2 resolution)</t>
  </si>
  <si>
    <t>Module #20 c - DESI (Untargeted with 30um2 resolution)</t>
  </si>
  <si>
    <t>Module #20 d - DESI (Untargeted with 50um2 resolution)</t>
  </si>
  <si>
    <t>Module #21 - Untargeted Lipidomics</t>
  </si>
  <si>
    <t>Sample preparation - Tissue sample powder and weight</t>
  </si>
  <si>
    <t>Seahorse analysis</t>
  </si>
  <si>
    <t>Consulting Fee</t>
  </si>
  <si>
    <t>Cytation 5 Scanner</t>
  </si>
  <si>
    <t>Cytation 5 Scanner - Training Fee</t>
  </si>
  <si>
    <t>Data Analysis Fee</t>
  </si>
  <si>
    <t>Plate &amp; Reagent Fee</t>
  </si>
  <si>
    <t>Setup/Cleanup Fee</t>
  </si>
  <si>
    <t>Training Fee</t>
  </si>
  <si>
    <t>Metabolomics</t>
  </si>
  <si>
    <t>plate cost for each seahorse run</t>
  </si>
  <si>
    <t>Single Cell RNA-seq library prep</t>
  </si>
  <si>
    <t>Bioanalyzer run-up to 11 samples</t>
  </si>
  <si>
    <t>Spatial Visium HD 6.5mm</t>
  </si>
  <si>
    <t>Spatial Xenium run- per slide</t>
  </si>
  <si>
    <t xml:space="preserve">Sequencing, Sanger </t>
  </si>
  <si>
    <t>Cell Line Authentication</t>
  </si>
  <si>
    <t>qPCR plate run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</si>
</sst>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b/>
      <i/>
      <u/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1"/>
      <color theme="3" tint="0.499984740745262"/>
      <name val="Aptos Narrow"/>
      <family val="2"/>
      <scheme val="minor"/>
    </font>
    <font>
      <sz val="11"/>
      <color theme="3" tint="0.249977111117893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3" fillId="0" borderId="0" xfId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quotePrefix="1" applyFont="1" applyAlignment="1">
      <alignment vertical="center"/>
    </xf>
    <xf numFmtId="0" fontId="9" fillId="0" borderId="0" xfId="1" applyFont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horizontal="center" vertical="center"/>
    </xf>
    <xf numFmtId="0" fontId="3" fillId="0" borderId="0" xfId="1" applyAlignment="1">
      <alignment vertical="center"/>
    </xf>
    <xf numFmtId="0" fontId="4" fillId="0" borderId="1" xfId="0" applyFont="1" applyBorder="1" applyAlignment="1">
      <alignment vertical="center"/>
    </xf>
    <xf numFmtId="165" fontId="4" fillId="0" borderId="1" xfId="0" applyNumberFormat="1" applyFont="1" applyBorder="1" applyAlignment="1">
      <alignment horizontal="center" vertical="center"/>
    </xf>
    <xf numFmtId="0" fontId="10" fillId="0" borderId="0" xfId="0" applyFont="1"/>
    <xf numFmtId="0" fontId="2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</cellXfs>
  <cellStyles count="3">
    <cellStyle name="Hyperlink" xfId="1" builtinId="8"/>
    <cellStyle name="Normal" xfId="0" builtinId="0"/>
    <cellStyle name="Normal 2" xfId="2" xr:uid="{30FA1D87-23A5-4539-A744-1AC6A70AA7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insteinmed.edu/research/shared-facilities/investigator-resources" TargetMode="External"/><Relationship Id="rId2" Type="http://schemas.openxmlformats.org/officeDocument/2006/relationships/hyperlink" Target="https://einsteinmed.edu/research/shared-facilities" TargetMode="External"/><Relationship Id="rId1" Type="http://schemas.openxmlformats.org/officeDocument/2006/relationships/hyperlink" Target="https://einstein.ilabsolutions.com/landing/70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0317B-2D7A-4A4F-BD00-414D92089E8F}">
  <sheetPr>
    <tabColor rgb="FF92D050"/>
  </sheetPr>
  <dimension ref="A1:G53"/>
  <sheetViews>
    <sheetView tabSelected="1" workbookViewId="0">
      <selection activeCell="B45" sqref="B45"/>
    </sheetView>
  </sheetViews>
  <sheetFormatPr defaultColWidth="9.140625" defaultRowHeight="15.75" x14ac:dyDescent="0.25"/>
  <cols>
    <col min="1" max="1" width="59.140625" style="12" customWidth="1"/>
    <col min="2" max="2" width="9.85546875" style="12" bestFit="1" customWidth="1"/>
    <col min="3" max="5" width="9.140625" style="12"/>
    <col min="6" max="6" width="9.7109375" style="12" bestFit="1" customWidth="1"/>
    <col min="7" max="7" width="10.5703125" style="12" customWidth="1"/>
    <col min="8" max="16384" width="9.140625" style="12"/>
  </cols>
  <sheetData>
    <row r="1" spans="1:7" ht="18.75" x14ac:dyDescent="0.25">
      <c r="A1" s="11" t="s">
        <v>33</v>
      </c>
      <c r="F1" s="19" t="s">
        <v>34</v>
      </c>
      <c r="G1" s="20">
        <v>45789</v>
      </c>
    </row>
    <row r="3" spans="1:7" x14ac:dyDescent="0.25">
      <c r="A3" s="13" t="s">
        <v>29</v>
      </c>
    </row>
    <row r="4" spans="1:7" x14ac:dyDescent="0.25">
      <c r="A4" s="14" t="s">
        <v>30</v>
      </c>
    </row>
    <row r="5" spans="1:7" x14ac:dyDescent="0.25">
      <c r="A5" s="14" t="s">
        <v>31</v>
      </c>
    </row>
    <row r="6" spans="1:7" x14ac:dyDescent="0.25">
      <c r="A6" s="14" t="s">
        <v>32</v>
      </c>
    </row>
    <row r="7" spans="1:7" x14ac:dyDescent="0.25">
      <c r="A7" s="14" t="s">
        <v>42</v>
      </c>
    </row>
    <row r="9" spans="1:7" x14ac:dyDescent="0.25">
      <c r="A9" s="17" t="s">
        <v>37</v>
      </c>
      <c r="B9" s="18" t="s">
        <v>3</v>
      </c>
    </row>
    <row r="10" spans="1:7" ht="18" customHeight="1" x14ac:dyDescent="0.25">
      <c r="A10" s="15" t="s">
        <v>16</v>
      </c>
      <c r="B10" s="16">
        <f>AIF!E38</f>
        <v>0</v>
      </c>
    </row>
    <row r="11" spans="1:7" ht="18" customHeight="1" x14ac:dyDescent="0.25">
      <c r="A11" s="15" t="s">
        <v>14</v>
      </c>
      <c r="B11" s="16">
        <f>'Animal Institute'!E29</f>
        <v>0</v>
      </c>
    </row>
    <row r="12" spans="1:7" ht="18" customHeight="1" x14ac:dyDescent="0.25">
      <c r="A12" s="15" t="s">
        <v>44</v>
      </c>
      <c r="B12" s="16">
        <f>APC!E18</f>
        <v>0</v>
      </c>
    </row>
    <row r="13" spans="1:7" ht="18" customHeight="1" x14ac:dyDescent="0.25">
      <c r="A13" s="15" t="s">
        <v>35</v>
      </c>
      <c r="B13" s="16">
        <f>'BIOR | BARC'!E56</f>
        <v>0</v>
      </c>
    </row>
    <row r="14" spans="1:7" ht="18" customHeight="1" x14ac:dyDescent="0.25">
      <c r="A14" s="15" t="s">
        <v>77</v>
      </c>
      <c r="B14" s="16">
        <f>Biostats!E18</f>
        <v>0</v>
      </c>
    </row>
    <row r="15" spans="1:7" ht="18" customHeight="1" x14ac:dyDescent="0.25">
      <c r="A15" s="15" t="s">
        <v>59</v>
      </c>
      <c r="B15" s="16">
        <f>CFAR!E18</f>
        <v>0</v>
      </c>
    </row>
    <row r="16" spans="1:7" ht="18" customHeight="1" x14ac:dyDescent="0.25">
      <c r="A16" s="15" t="s">
        <v>45</v>
      </c>
      <c r="B16" s="16">
        <f>CSC!E17</f>
        <v>0</v>
      </c>
    </row>
    <row r="17" spans="1:2" ht="18" customHeight="1" x14ac:dyDescent="0.25">
      <c r="A17" s="15" t="s">
        <v>46</v>
      </c>
      <c r="B17" s="16">
        <f>CRC!E23</f>
        <v>0</v>
      </c>
    </row>
    <row r="18" spans="1:2" ht="18" customHeight="1" x14ac:dyDescent="0.25">
      <c r="A18" s="15" t="s">
        <v>47</v>
      </c>
      <c r="B18" s="16">
        <f>CGC!E18</f>
        <v>0</v>
      </c>
    </row>
    <row r="19" spans="1:2" ht="18" customHeight="1" x14ac:dyDescent="0.25">
      <c r="A19" s="15" t="s">
        <v>60</v>
      </c>
      <c r="B19" s="16">
        <f>CSMA!E17</f>
        <v>0</v>
      </c>
    </row>
    <row r="20" spans="1:2" ht="18" customHeight="1" x14ac:dyDescent="0.25">
      <c r="A20" s="15" t="s">
        <v>63</v>
      </c>
      <c r="B20" s="16">
        <f>ECRI!E18</f>
        <v>0</v>
      </c>
    </row>
    <row r="21" spans="1:2" ht="18" customHeight="1" x14ac:dyDescent="0.25">
      <c r="A21" s="15" t="s">
        <v>48</v>
      </c>
      <c r="B21" s="16">
        <f>ESF!E114</f>
        <v>0</v>
      </c>
    </row>
    <row r="22" spans="1:2" ht="18" customHeight="1" x14ac:dyDescent="0.25">
      <c r="A22" s="15" t="s">
        <v>20</v>
      </c>
      <c r="B22" s="16">
        <f>FACS!E22</f>
        <v>0</v>
      </c>
    </row>
    <row r="23" spans="1:2" ht="18" customHeight="1" x14ac:dyDescent="0.25">
      <c r="A23" s="15" t="s">
        <v>36</v>
      </c>
      <c r="B23" s="16">
        <f>'GM-TM'!E25</f>
        <v>0</v>
      </c>
    </row>
    <row r="24" spans="1:2" ht="18" customHeight="1" x14ac:dyDescent="0.25">
      <c r="A24" s="15" t="s">
        <v>25</v>
      </c>
      <c r="B24" s="16">
        <f>Genomics!E21</f>
        <v>0</v>
      </c>
    </row>
    <row r="25" spans="1:2" ht="18" customHeight="1" x14ac:dyDescent="0.25">
      <c r="A25" s="15" t="s">
        <v>49</v>
      </c>
      <c r="B25" s="16">
        <f>Glasswash!E18</f>
        <v>0</v>
      </c>
    </row>
    <row r="26" spans="1:2" ht="18" customHeight="1" x14ac:dyDescent="0.25">
      <c r="A26" s="15" t="s">
        <v>62</v>
      </c>
      <c r="B26" s="16">
        <f>'HSC | PAC'!E18</f>
        <v>0</v>
      </c>
    </row>
    <row r="27" spans="1:2" ht="18" customHeight="1" x14ac:dyDescent="0.25">
      <c r="A27" s="15" t="s">
        <v>23</v>
      </c>
      <c r="B27" s="16">
        <f>Histo!E18</f>
        <v>0</v>
      </c>
    </row>
    <row r="28" spans="1:2" ht="18" customHeight="1" x14ac:dyDescent="0.25">
      <c r="A28" s="15" t="s">
        <v>391</v>
      </c>
      <c r="B28" s="16">
        <f>Hybridoma!E18</f>
        <v>0</v>
      </c>
    </row>
    <row r="29" spans="1:2" ht="18" customHeight="1" x14ac:dyDescent="0.25">
      <c r="A29" s="15" t="s">
        <v>51</v>
      </c>
      <c r="B29" s="16">
        <f>IVIS!E18</f>
        <v>0</v>
      </c>
    </row>
    <row r="30" spans="1:2" ht="18" customHeight="1" x14ac:dyDescent="0.25">
      <c r="A30" s="15" t="s">
        <v>65</v>
      </c>
      <c r="B30" s="16">
        <f>MTDF!E18</f>
        <v>0</v>
      </c>
    </row>
    <row r="31" spans="1:2" ht="18" customHeight="1" x14ac:dyDescent="0.25">
      <c r="A31" s="15" t="s">
        <v>238</v>
      </c>
      <c r="B31" s="16">
        <f>MRRC!E20</f>
        <v>0</v>
      </c>
    </row>
    <row r="32" spans="1:2" ht="18" customHeight="1" x14ac:dyDescent="0.25">
      <c r="A32" s="15" t="s">
        <v>237</v>
      </c>
      <c r="B32" s="16">
        <f>MicroPET!E22</f>
        <v>0</v>
      </c>
    </row>
    <row r="33" spans="1:2" ht="18" customHeight="1" x14ac:dyDescent="0.25">
      <c r="A33" s="15" t="s">
        <v>27</v>
      </c>
      <c r="B33" s="16">
        <f>'Mol Cytogenetics'!E21</f>
        <v>0</v>
      </c>
    </row>
    <row r="34" spans="1:2" ht="18" customHeight="1" x14ac:dyDescent="0.25">
      <c r="A34" s="15" t="s">
        <v>102</v>
      </c>
      <c r="B34" s="16">
        <f>MCSPC!E17</f>
        <v>0</v>
      </c>
    </row>
    <row r="35" spans="1:2" ht="18" customHeight="1" x14ac:dyDescent="0.25">
      <c r="A35" s="15" t="s">
        <v>52</v>
      </c>
      <c r="B35" s="16">
        <f>Neuro!E24</f>
        <v>0</v>
      </c>
    </row>
    <row r="36" spans="1:2" ht="18" customHeight="1" x14ac:dyDescent="0.25">
      <c r="A36" s="15" t="s">
        <v>43</v>
      </c>
      <c r="B36" s="16">
        <f>NYSBC!E18</f>
        <v>0</v>
      </c>
    </row>
    <row r="37" spans="1:2" ht="18" customHeight="1" x14ac:dyDescent="0.25">
      <c r="A37" s="15" t="s">
        <v>54</v>
      </c>
      <c r="B37" s="16">
        <f>Pluripotent!E18</f>
        <v>0</v>
      </c>
    </row>
    <row r="38" spans="1:2" ht="18" customHeight="1" x14ac:dyDescent="0.25">
      <c r="A38" s="15" t="s">
        <v>55</v>
      </c>
      <c r="B38" s="16">
        <f>Proteomics!E17</f>
        <v>0</v>
      </c>
    </row>
    <row r="39" spans="1:2" ht="18" customHeight="1" x14ac:dyDescent="0.25">
      <c r="A39" s="15" t="s">
        <v>56</v>
      </c>
      <c r="B39" s="16">
        <f>RIC!E18</f>
        <v>0</v>
      </c>
    </row>
    <row r="40" spans="1:2" ht="18" customHeight="1" x14ac:dyDescent="0.25">
      <c r="A40" s="15" t="s">
        <v>24</v>
      </c>
      <c r="B40" s="16">
        <f>Metabolomics!E46</f>
        <v>0</v>
      </c>
    </row>
    <row r="41" spans="1:2" ht="18" customHeight="1" x14ac:dyDescent="0.25">
      <c r="A41" s="15" t="s">
        <v>57</v>
      </c>
      <c r="B41" s="16">
        <f>'Stem Cell'!E43</f>
        <v>0</v>
      </c>
    </row>
    <row r="42" spans="1:2" ht="18" customHeight="1" x14ac:dyDescent="0.25">
      <c r="A42" s="15" t="s">
        <v>53</v>
      </c>
      <c r="B42" s="16">
        <f>NMR!E21</f>
        <v>0</v>
      </c>
    </row>
    <row r="43" spans="1:2" ht="18" customHeight="1" x14ac:dyDescent="0.25">
      <c r="A43" s="15" t="s">
        <v>58</v>
      </c>
      <c r="B43" s="16">
        <f>TPS!E18</f>
        <v>0</v>
      </c>
    </row>
    <row r="44" spans="1:2" ht="18" customHeight="1" x14ac:dyDescent="0.25">
      <c r="A44" s="15" t="s">
        <v>50</v>
      </c>
      <c r="B44" s="16">
        <f>Zebrafish!E18</f>
        <v>0</v>
      </c>
    </row>
    <row r="45" spans="1:2" x14ac:dyDescent="0.25">
      <c r="A45" s="22" t="s">
        <v>3</v>
      </c>
      <c r="B45" s="23">
        <f>SUM(B10:B44)</f>
        <v>0</v>
      </c>
    </row>
    <row r="46" spans="1:2" x14ac:dyDescent="0.25">
      <c r="B46" s="16"/>
    </row>
    <row r="47" spans="1:2" x14ac:dyDescent="0.25">
      <c r="B47" s="16"/>
    </row>
    <row r="48" spans="1:2" x14ac:dyDescent="0.25">
      <c r="A48" s="17" t="s">
        <v>40</v>
      </c>
      <c r="B48" s="16"/>
    </row>
    <row r="49" spans="1:2" x14ac:dyDescent="0.25">
      <c r="A49" s="21" t="s">
        <v>38</v>
      </c>
      <c r="B49" s="16"/>
    </row>
    <row r="50" spans="1:2" x14ac:dyDescent="0.25">
      <c r="A50" s="21" t="s">
        <v>39</v>
      </c>
      <c r="B50" s="16"/>
    </row>
    <row r="51" spans="1:2" x14ac:dyDescent="0.25">
      <c r="A51" s="21" t="s">
        <v>64</v>
      </c>
      <c r="B51" s="16"/>
    </row>
    <row r="52" spans="1:2" x14ac:dyDescent="0.25">
      <c r="B52" s="16"/>
    </row>
    <row r="53" spans="1:2" x14ac:dyDescent="0.25">
      <c r="B53" s="16"/>
    </row>
  </sheetData>
  <sortState xmlns:xlrd2="http://schemas.microsoft.com/office/spreadsheetml/2017/richdata2" ref="A10:B40">
    <sortCondition ref="A10:A40"/>
  </sortState>
  <hyperlinks>
    <hyperlink ref="A11" location="'Animal Institute'!A1" display="Animal Institute" xr:uid="{1B286018-998C-4C7C-9BE6-434EBFBD5D86}"/>
    <hyperlink ref="A10" location="AIF!A1" display="Analytical Imaging Facility (AIF)" xr:uid="{B525F930-F799-4D81-9F52-8790E9887E59}"/>
    <hyperlink ref="A13" location="'BIOR | BARC'!A1" display="'Biomarker Analytica Research Core" xr:uid="{EC1B3995-60DA-4590-846B-B1262DFF65A6}"/>
    <hyperlink ref="A22" location="FACS!A1" display="FACS!A1" xr:uid="{144627FD-944E-47E8-A783-E556E1F3CC9F}"/>
    <hyperlink ref="A23" location="'GM-TM'!A1" display="Gene Modification | Transgenic Mouse Core" xr:uid="{8AB5479B-A889-4B83-A9E1-27C0A1577F7A}"/>
    <hyperlink ref="A24" location="Genomics!A1" display="Genomics!A1" xr:uid="{F72FDCAD-1080-4320-A633-A9993D683C5C}"/>
    <hyperlink ref="A27" location="Histo!A1" display="Histology &amp; Comparative Pathology Core" xr:uid="{A4ADE968-4A1A-4DC0-B488-01BD04ADBD8C}"/>
    <hyperlink ref="A40" location="Metabolomics!A1" display="Metabolomics!A1" xr:uid="{7403BF21-F8AF-460D-9CC6-3423CA0EB2F1}"/>
    <hyperlink ref="A33" location="'Mol Cytogenetics'!A1" display="'Mol Cytogenetics'!A1" xr:uid="{33E30048-7809-4077-8522-8FF5E39AC06F}"/>
    <hyperlink ref="A31" location="MRRC!A1" display="MRRC!A1" xr:uid="{09BEA471-037D-4A6B-82F5-CD61F12C92C2}"/>
    <hyperlink ref="A30" location="MTDF!A1" display="MTDF!A1" xr:uid="{D111E076-EEE8-4482-858C-7D63C64FA6C2}"/>
    <hyperlink ref="A49" r:id="rId1" location="/cores" display="iLab" xr:uid="{CAEB332E-B04D-46DC-9512-06CF6B899F5D}"/>
    <hyperlink ref="A50" r:id="rId2" xr:uid="{B08F2474-DC5C-48BB-98F1-2433210B8C02}"/>
    <hyperlink ref="A51" r:id="rId3" display="Core Information for Incusion in Grant Narratives" xr:uid="{C6A8214F-8014-449D-B508-C016B48DD351}"/>
    <hyperlink ref="A36" location="NYSBC!A1" display="NYSBC!A1" xr:uid="{F9111F75-E5DA-445E-B694-BCB25D9A4AB0}"/>
    <hyperlink ref="A12" location="APC!A1" display="APC!A1" xr:uid="{8C0BEB81-83A4-4335-B8E8-36367F96FB52}"/>
    <hyperlink ref="A16" location="CSC!A1" display="CSC!A1" xr:uid="{4DA99482-3D13-43F2-9CF0-59F6FBC2240B}"/>
    <hyperlink ref="A17" location="CRC!A1" display="CRC!A1" xr:uid="{4FFA85F2-CDD1-4459-AB1F-5A4B12834359}"/>
    <hyperlink ref="A18" location="CGC!A1" display="CGC!A1" xr:uid="{1C55811B-3F6F-4587-B0B7-E4631AD4D7E5}"/>
    <hyperlink ref="A21" location="ESF!A1" display="ESF!A1" xr:uid="{EDEAF931-D30A-4A14-8641-94D54C852543}"/>
    <hyperlink ref="A25" location="Glasswash!A1" display="Glasswash!A1" xr:uid="{CD9DF54A-384E-4B4F-BF95-41BEB2B5C5A4}"/>
    <hyperlink ref="A29" location="IVIS!A1" display="IVIS!A1" xr:uid="{846898B9-D9D2-4F8C-BF12-89C5CD0F6B9D}"/>
    <hyperlink ref="A35" location="Neuro!A1" display="Neuro!A1" xr:uid="{D4E74824-8237-45DF-B581-76D025D335EE}"/>
    <hyperlink ref="A42" location="NMR!A1" display="NMR!A1" xr:uid="{48C90CF8-6589-46C9-A5FD-52B34BFAB130}"/>
    <hyperlink ref="A37" location="Pluripotent!A1" display="Pluripotent!A1" xr:uid="{27EB6C4B-BA1D-4DA2-8719-07B8BD096D97}"/>
    <hyperlink ref="A38" location="Proteomics!A1" display="Proteomics!A1" xr:uid="{34294A2D-79E6-45F3-A01A-DB302254BF46}"/>
    <hyperlink ref="A39" location="RIC!A1" display="RIC!A1" xr:uid="{F984B47A-216E-4525-BFEB-62F976FEF861}"/>
    <hyperlink ref="A41" location="'Stem Cell'!A1" display="'Stem Cell'!A1" xr:uid="{88C74AEE-DBF4-49D1-A083-1CE2E05102F9}"/>
    <hyperlink ref="A43" location="TPS!A1" display="TPS!A1" xr:uid="{B4EB2701-BCD2-4C69-AC3E-B57554CB14D2}"/>
    <hyperlink ref="A44" location="Zebrafish!A1" display="Zebrafish!A1" xr:uid="{1F96FECC-1451-4369-9142-8DBDE239995B}"/>
    <hyperlink ref="A15" location="CFAR!A1" display="CFAR!A1" xr:uid="{AE6801E2-C30F-45B0-9813-9F88BA98EA57}"/>
    <hyperlink ref="A19" location="CSMA!A1" display="CSMA!A1" xr:uid="{489CB176-9E53-4F8A-9AF6-03C5525C41CF}"/>
    <hyperlink ref="A20" location="ECRI!A1" display="ECRI!A1" xr:uid="{0F04A0C6-F7D2-49C1-B986-B5DC74390836}"/>
    <hyperlink ref="A14" location="Biostats!A1" display="Biostats!A1" xr:uid="{58B6AEFA-1F19-4127-8537-FCFD47CC998C}"/>
    <hyperlink ref="A34" location="MCSPC!A1" display="MCSPC!A1" xr:uid="{A882F3EB-5A86-4B67-BE67-85C053361A27}"/>
    <hyperlink ref="A26" location="'HSC | PAC'!A1" display="Health Span Core | Proteeostasis of Aging Core" xr:uid="{A6F44334-4346-49D6-9F9E-E6B3ACD91F21}"/>
    <hyperlink ref="A32" location="MicroPET!A1" display="MicroPET!A1" xr:uid="{5161461F-4E88-43A1-AADB-E034B5BD5085}"/>
    <hyperlink ref="A28" location="Hybridoma!A1" display="Hybridoma!A1" xr:uid="{01DA4592-7CE1-43E8-82B2-D5790166539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2662E-6081-4296-BE41-CF6A665630D5}">
  <dimension ref="A1:F26"/>
  <sheetViews>
    <sheetView workbookViewId="0"/>
  </sheetViews>
  <sheetFormatPr defaultRowHeight="15" x14ac:dyDescent="0.25"/>
  <cols>
    <col min="1" max="1" width="30.42578125" bestFit="1" customWidth="1"/>
    <col min="2" max="2" width="20.140625" style="4" customWidth="1"/>
    <col min="3" max="3" width="15.42578125" style="4" customWidth="1"/>
    <col min="4" max="4" width="9.85546875" style="4" customWidth="1"/>
    <col min="5" max="5" width="13.140625" style="4" customWidth="1"/>
    <col min="6" max="6" width="29.5703125" customWidth="1"/>
  </cols>
  <sheetData>
    <row r="1" spans="1:6" x14ac:dyDescent="0.25">
      <c r="A1" s="1" t="s">
        <v>46</v>
      </c>
      <c r="B1" s="2"/>
      <c r="C1" s="2"/>
      <c r="D1" s="2"/>
      <c r="E1" s="2"/>
    </row>
    <row r="2" spans="1:6" x14ac:dyDescent="0.25">
      <c r="A2" s="1"/>
      <c r="B2" s="2"/>
      <c r="C2" s="2"/>
      <c r="D2" s="2"/>
      <c r="E2" s="2"/>
    </row>
    <row r="3" spans="1:6" x14ac:dyDescent="0.25">
      <c r="A3" s="7" t="s">
        <v>1</v>
      </c>
      <c r="B3" s="8" t="s">
        <v>6</v>
      </c>
      <c r="C3" s="8" t="s">
        <v>7</v>
      </c>
      <c r="D3" s="8" t="s">
        <v>2</v>
      </c>
      <c r="E3" s="8" t="s">
        <v>3</v>
      </c>
      <c r="F3" s="9" t="s">
        <v>4</v>
      </c>
    </row>
    <row r="4" spans="1:6" x14ac:dyDescent="0.25">
      <c r="A4" t="s">
        <v>168</v>
      </c>
      <c r="B4" s="3">
        <v>30</v>
      </c>
      <c r="C4" s="3">
        <f>B4*1.25</f>
        <v>37.5</v>
      </c>
      <c r="E4" s="5">
        <f>ROUNDUP(C4*D4,0)</f>
        <v>0</v>
      </c>
      <c r="F4" t="s">
        <v>178</v>
      </c>
    </row>
    <row r="5" spans="1:6" x14ac:dyDescent="0.25">
      <c r="A5" t="s">
        <v>169</v>
      </c>
      <c r="B5" s="3">
        <v>50</v>
      </c>
      <c r="C5" s="3">
        <f t="shared" ref="C5:C12" si="0">B5*1.25</f>
        <v>62.5</v>
      </c>
      <c r="E5" s="5">
        <f>ROUNDUP(C5*D5,0)</f>
        <v>0</v>
      </c>
      <c r="F5" t="s">
        <v>178</v>
      </c>
    </row>
    <row r="6" spans="1:6" x14ac:dyDescent="0.25">
      <c r="A6" t="s">
        <v>170</v>
      </c>
      <c r="B6" s="3">
        <v>120</v>
      </c>
      <c r="C6" s="3">
        <f t="shared" si="0"/>
        <v>150</v>
      </c>
      <c r="E6" s="5">
        <f>ROUNDUP(C6*D6,0)</f>
        <v>0</v>
      </c>
      <c r="F6" t="s">
        <v>178</v>
      </c>
    </row>
    <row r="7" spans="1:6" x14ac:dyDescent="0.25">
      <c r="A7" t="s">
        <v>171</v>
      </c>
      <c r="B7" s="3">
        <v>50</v>
      </c>
      <c r="C7" s="3">
        <f t="shared" si="0"/>
        <v>62.5</v>
      </c>
      <c r="E7" s="5">
        <f>ROUNDUP(C7*D7,0)</f>
        <v>0</v>
      </c>
      <c r="F7" t="s">
        <v>178</v>
      </c>
    </row>
    <row r="8" spans="1:6" x14ac:dyDescent="0.25">
      <c r="A8" t="s">
        <v>172</v>
      </c>
      <c r="B8" s="3">
        <v>150</v>
      </c>
      <c r="C8" s="3">
        <f t="shared" ref="C8:C11" si="1">B8*1.25</f>
        <v>187.5</v>
      </c>
      <c r="E8" s="5">
        <f t="shared" ref="E8:E11" si="2">ROUNDUP(C8*D8,0)</f>
        <v>0</v>
      </c>
      <c r="F8" t="s">
        <v>178</v>
      </c>
    </row>
    <row r="9" spans="1:6" x14ac:dyDescent="0.25">
      <c r="A9" t="s">
        <v>173</v>
      </c>
      <c r="B9" s="3">
        <v>1500</v>
      </c>
      <c r="C9" s="3">
        <f t="shared" si="1"/>
        <v>1875</v>
      </c>
      <c r="E9" s="5">
        <f t="shared" si="2"/>
        <v>0</v>
      </c>
      <c r="F9" t="s">
        <v>178</v>
      </c>
    </row>
    <row r="10" spans="1:6" x14ac:dyDescent="0.25">
      <c r="A10" t="s">
        <v>174</v>
      </c>
      <c r="B10" s="3">
        <v>3.33</v>
      </c>
      <c r="C10" s="3">
        <f t="shared" si="1"/>
        <v>4.1624999999999996</v>
      </c>
      <c r="E10" s="5">
        <f t="shared" si="2"/>
        <v>0</v>
      </c>
      <c r="F10" t="s">
        <v>122</v>
      </c>
    </row>
    <row r="11" spans="1:6" x14ac:dyDescent="0.25">
      <c r="A11" t="s">
        <v>175</v>
      </c>
      <c r="B11" s="3">
        <v>2.83</v>
      </c>
      <c r="C11" s="3">
        <f t="shared" si="1"/>
        <v>3.5375000000000001</v>
      </c>
      <c r="E11" s="5">
        <f t="shared" si="2"/>
        <v>0</v>
      </c>
      <c r="F11" t="s">
        <v>122</v>
      </c>
    </row>
    <row r="12" spans="1:6" x14ac:dyDescent="0.25">
      <c r="A12" t="s">
        <v>176</v>
      </c>
      <c r="B12" s="3">
        <v>0.75</v>
      </c>
      <c r="C12" s="3">
        <f t="shared" si="0"/>
        <v>0.9375</v>
      </c>
      <c r="E12" s="5">
        <f>ROUNDUP(C12*D12,0)</f>
        <v>0</v>
      </c>
      <c r="F12" t="s">
        <v>122</v>
      </c>
    </row>
    <row r="13" spans="1:6" x14ac:dyDescent="0.25">
      <c r="A13" t="s">
        <v>177</v>
      </c>
      <c r="B13" s="3">
        <v>0.75</v>
      </c>
      <c r="C13" s="3">
        <f t="shared" ref="C13" si="3">B13*1.25</f>
        <v>0.9375</v>
      </c>
      <c r="E13" s="5">
        <f>ROUNDUP(C13*D13,0)</f>
        <v>0</v>
      </c>
      <c r="F13" t="s">
        <v>122</v>
      </c>
    </row>
    <row r="14" spans="1:6" x14ac:dyDescent="0.25">
      <c r="B14" s="3">
        <v>0</v>
      </c>
      <c r="C14" s="3">
        <f t="shared" ref="C14" si="4">B14*1.25</f>
        <v>0</v>
      </c>
      <c r="E14" s="5">
        <f>ROUNDUP(C14*D14,0)</f>
        <v>0</v>
      </c>
    </row>
    <row r="17" spans="1:5" x14ac:dyDescent="0.25">
      <c r="A17" s="1" t="s">
        <v>9</v>
      </c>
      <c r="E17" s="6">
        <f>ROUNDUP(SUM(E4:E16),0)</f>
        <v>0</v>
      </c>
    </row>
    <row r="18" spans="1:5" x14ac:dyDescent="0.25">
      <c r="A18" s="1" t="s">
        <v>10</v>
      </c>
      <c r="B18" s="25" t="s">
        <v>8</v>
      </c>
      <c r="C18" s="25"/>
      <c r="D18" s="25"/>
      <c r="E18" s="6">
        <f>ROUNDUP(E17*1.03,0)</f>
        <v>0</v>
      </c>
    </row>
    <row r="19" spans="1:5" x14ac:dyDescent="0.25">
      <c r="A19" s="1" t="s">
        <v>11</v>
      </c>
      <c r="B19" s="25"/>
      <c r="C19" s="25"/>
      <c r="D19" s="25"/>
      <c r="E19" s="6">
        <f>ROUNDUP(E18*1.03,0)</f>
        <v>0</v>
      </c>
    </row>
    <row r="20" spans="1:5" x14ac:dyDescent="0.25">
      <c r="A20" s="1" t="s">
        <v>12</v>
      </c>
      <c r="B20" s="25"/>
      <c r="C20" s="25"/>
      <c r="D20" s="25"/>
      <c r="E20" s="6">
        <f>ROUNDUP(E19*1.03,0)</f>
        <v>0</v>
      </c>
    </row>
    <row r="21" spans="1:5" x14ac:dyDescent="0.25">
      <c r="A21" s="1" t="s">
        <v>13</v>
      </c>
      <c r="B21" s="25"/>
      <c r="C21" s="25"/>
      <c r="D21" s="25"/>
      <c r="E21" s="6">
        <f>ROUNDUP(E20*1.03,0)</f>
        <v>0</v>
      </c>
    </row>
    <row r="22" spans="1:5" x14ac:dyDescent="0.25">
      <c r="E22" s="5"/>
    </row>
    <row r="23" spans="1:5" x14ac:dyDescent="0.25">
      <c r="A23" s="1" t="s">
        <v>5</v>
      </c>
      <c r="E23" s="6">
        <f>ROUNDUP(SUM(E17:E22),0)</f>
        <v>0</v>
      </c>
    </row>
    <row r="26" spans="1:5" x14ac:dyDescent="0.25">
      <c r="A26" s="10" t="s">
        <v>41</v>
      </c>
    </row>
  </sheetData>
  <mergeCells count="1">
    <mergeCell ref="B18:D21"/>
  </mergeCells>
  <hyperlinks>
    <hyperlink ref="A26" location="Overview!A1" display="Overview!A1" xr:uid="{CA6EA948-07DC-43A5-90E1-534DD135102F}"/>
  </hyperlinks>
  <pageMargins left="0.3" right="0.3" top="0.3" bottom="0.3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A68E9-264D-40D5-BA39-84778978FEAD}">
  <dimension ref="A1:F21"/>
  <sheetViews>
    <sheetView workbookViewId="0"/>
  </sheetViews>
  <sheetFormatPr defaultRowHeight="15" x14ac:dyDescent="0.25"/>
  <cols>
    <col min="1" max="1" width="28.85546875" customWidth="1"/>
    <col min="2" max="2" width="20.140625" style="4" customWidth="1"/>
    <col min="3" max="3" width="15.42578125" style="4" customWidth="1"/>
    <col min="4" max="4" width="9.85546875" style="4" customWidth="1"/>
    <col min="5" max="5" width="13.140625" style="4" customWidth="1"/>
    <col min="6" max="6" width="29.5703125" customWidth="1"/>
  </cols>
  <sheetData>
    <row r="1" spans="1:6" x14ac:dyDescent="0.25">
      <c r="A1" s="1" t="s">
        <v>47</v>
      </c>
      <c r="B1" s="2"/>
      <c r="C1" s="2"/>
      <c r="D1" s="2"/>
      <c r="E1" s="2"/>
    </row>
    <row r="2" spans="1:6" x14ac:dyDescent="0.25">
      <c r="A2" s="1"/>
      <c r="B2" s="2"/>
      <c r="C2" s="2"/>
      <c r="D2" s="2"/>
      <c r="E2" s="2"/>
    </row>
    <row r="3" spans="1:6" x14ac:dyDescent="0.25">
      <c r="A3" s="7" t="s">
        <v>1</v>
      </c>
      <c r="B3" s="8" t="s">
        <v>6</v>
      </c>
      <c r="C3" s="8" t="s">
        <v>7</v>
      </c>
      <c r="D3" s="8" t="s">
        <v>2</v>
      </c>
      <c r="E3" s="8" t="s">
        <v>3</v>
      </c>
      <c r="F3" s="9" t="s">
        <v>4</v>
      </c>
    </row>
    <row r="4" spans="1:6" x14ac:dyDescent="0.25">
      <c r="A4" t="s">
        <v>247</v>
      </c>
      <c r="B4" s="3">
        <v>125</v>
      </c>
      <c r="C4" s="3">
        <f>B4*1.25</f>
        <v>156.25</v>
      </c>
      <c r="E4" s="5">
        <f>ROUNDUP(C4*D4,0)</f>
        <v>0</v>
      </c>
      <c r="F4" t="s">
        <v>122</v>
      </c>
    </row>
    <row r="5" spans="1:6" x14ac:dyDescent="0.25">
      <c r="B5" s="3">
        <v>0</v>
      </c>
      <c r="C5" s="3">
        <f t="shared" ref="C5:C8" si="0">B5*1.25</f>
        <v>0</v>
      </c>
      <c r="E5" s="5">
        <f>ROUNDUP(C5*D5,0)</f>
        <v>0</v>
      </c>
    </row>
    <row r="6" spans="1:6" x14ac:dyDescent="0.25">
      <c r="B6" s="3">
        <v>0</v>
      </c>
      <c r="C6" s="3">
        <f t="shared" si="0"/>
        <v>0</v>
      </c>
      <c r="E6" s="5">
        <f>ROUNDUP(C6*D6,0)</f>
        <v>0</v>
      </c>
    </row>
    <row r="7" spans="1:6" x14ac:dyDescent="0.25">
      <c r="B7" s="3">
        <v>0</v>
      </c>
      <c r="C7" s="3">
        <f t="shared" si="0"/>
        <v>0</v>
      </c>
      <c r="E7" s="5">
        <f>ROUNDUP(C7*D7,0)</f>
        <v>0</v>
      </c>
    </row>
    <row r="8" spans="1:6" x14ac:dyDescent="0.25">
      <c r="B8" s="3">
        <v>0</v>
      </c>
      <c r="C8" s="3">
        <f t="shared" si="0"/>
        <v>0</v>
      </c>
      <c r="E8" s="5">
        <f>ROUNDUP(C8*D8,0)</f>
        <v>0</v>
      </c>
    </row>
    <row r="12" spans="1:6" x14ac:dyDescent="0.25">
      <c r="A12" s="1" t="s">
        <v>9</v>
      </c>
      <c r="E12" s="6">
        <f>ROUNDUP(SUM(E4:E11),0)</f>
        <v>0</v>
      </c>
    </row>
    <row r="13" spans="1:6" x14ac:dyDescent="0.25">
      <c r="A13" s="1" t="s">
        <v>10</v>
      </c>
      <c r="B13" s="25" t="s">
        <v>8</v>
      </c>
      <c r="C13" s="25"/>
      <c r="D13" s="25"/>
      <c r="E13" s="6">
        <f>ROUNDUP(E12*1.03,0)</f>
        <v>0</v>
      </c>
    </row>
    <row r="14" spans="1:6" x14ac:dyDescent="0.25">
      <c r="A14" s="1" t="s">
        <v>11</v>
      </c>
      <c r="B14" s="25"/>
      <c r="C14" s="25"/>
      <c r="D14" s="25"/>
      <c r="E14" s="6">
        <f>ROUNDUP(E13*1.03,0)</f>
        <v>0</v>
      </c>
    </row>
    <row r="15" spans="1:6" x14ac:dyDescent="0.25">
      <c r="A15" s="1" t="s">
        <v>12</v>
      </c>
      <c r="B15" s="25"/>
      <c r="C15" s="25"/>
      <c r="D15" s="25"/>
      <c r="E15" s="6">
        <f>ROUNDUP(E14*1.03,0)</f>
        <v>0</v>
      </c>
    </row>
    <row r="16" spans="1:6" x14ac:dyDescent="0.25">
      <c r="A16" s="1" t="s">
        <v>13</v>
      </c>
      <c r="B16" s="25"/>
      <c r="C16" s="25"/>
      <c r="D16" s="25"/>
      <c r="E16" s="6">
        <f>ROUNDUP(E15*1.03,0)</f>
        <v>0</v>
      </c>
    </row>
    <row r="17" spans="1:5" x14ac:dyDescent="0.25">
      <c r="E17" s="5"/>
    </row>
    <row r="18" spans="1:5" x14ac:dyDescent="0.25">
      <c r="A18" s="1" t="s">
        <v>5</v>
      </c>
      <c r="E18" s="6">
        <f>ROUNDUP(SUM(E12:E17),0)</f>
        <v>0</v>
      </c>
    </row>
    <row r="21" spans="1:5" x14ac:dyDescent="0.25">
      <c r="A21" s="10" t="s">
        <v>41</v>
      </c>
    </row>
  </sheetData>
  <mergeCells count="1">
    <mergeCell ref="B13:D16"/>
  </mergeCells>
  <hyperlinks>
    <hyperlink ref="A21" location="Overview!A1" display="Overview!A1" xr:uid="{6F06F0A1-A0FA-47AB-AB7D-AE579ED02C12}"/>
  </hyperlinks>
  <pageMargins left="0.3" right="0.3" top="0.3" bottom="0.3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825BD-5D04-43EB-8E56-ECBF4F1A3F41}">
  <dimension ref="A1:F21"/>
  <sheetViews>
    <sheetView workbookViewId="0"/>
  </sheetViews>
  <sheetFormatPr defaultRowHeight="15" x14ac:dyDescent="0.25"/>
  <cols>
    <col min="1" max="1" width="85.28515625" bestFit="1" customWidth="1"/>
    <col min="2" max="2" width="20.140625" style="4" customWidth="1"/>
    <col min="3" max="3" width="15.42578125" style="4" customWidth="1"/>
    <col min="4" max="4" width="9.85546875" style="4" customWidth="1"/>
    <col min="5" max="5" width="13.140625" style="4" customWidth="1"/>
    <col min="6" max="6" width="29.5703125" customWidth="1"/>
  </cols>
  <sheetData>
    <row r="1" spans="1:6" x14ac:dyDescent="0.25">
      <c r="A1" s="1" t="s">
        <v>63</v>
      </c>
      <c r="B1" s="2"/>
      <c r="C1" s="2"/>
      <c r="D1" s="2"/>
      <c r="E1" s="2"/>
    </row>
    <row r="2" spans="1:6" x14ac:dyDescent="0.25">
      <c r="A2" s="1"/>
      <c r="B2" s="2"/>
      <c r="C2" s="2"/>
      <c r="D2" s="2"/>
      <c r="E2" s="2"/>
    </row>
    <row r="3" spans="1:6" x14ac:dyDescent="0.25">
      <c r="A3" s="7" t="s">
        <v>1</v>
      </c>
      <c r="B3" s="8" t="s">
        <v>6</v>
      </c>
      <c r="C3" s="8" t="s">
        <v>7</v>
      </c>
      <c r="D3" s="8" t="s">
        <v>2</v>
      </c>
      <c r="E3" s="8" t="s">
        <v>3</v>
      </c>
      <c r="F3" s="9" t="s">
        <v>4</v>
      </c>
    </row>
    <row r="4" spans="1:6" x14ac:dyDescent="0.25">
      <c r="A4" t="s">
        <v>151</v>
      </c>
      <c r="B4" s="3">
        <v>145</v>
      </c>
      <c r="C4" s="3">
        <f>B4*1.25</f>
        <v>181.25</v>
      </c>
      <c r="E4" s="5">
        <f t="shared" ref="E4:E9" si="0">ROUNDUP(C4*D4,0)</f>
        <v>0</v>
      </c>
      <c r="F4" t="s">
        <v>18</v>
      </c>
    </row>
    <row r="5" spans="1:6" x14ac:dyDescent="0.25">
      <c r="A5" t="s">
        <v>152</v>
      </c>
      <c r="B5" s="3">
        <v>133</v>
      </c>
      <c r="C5" s="3">
        <f t="shared" ref="C5:C8" si="1">B5*1.25</f>
        <v>166.25</v>
      </c>
      <c r="E5" s="5">
        <f t="shared" si="0"/>
        <v>0</v>
      </c>
      <c r="F5" t="s">
        <v>18</v>
      </c>
    </row>
    <row r="6" spans="1:6" x14ac:dyDescent="0.25">
      <c r="A6" t="s">
        <v>153</v>
      </c>
      <c r="B6" s="3">
        <v>189</v>
      </c>
      <c r="C6" s="3">
        <f t="shared" si="1"/>
        <v>236.25</v>
      </c>
      <c r="E6" s="5">
        <f t="shared" si="0"/>
        <v>0</v>
      </c>
      <c r="F6" t="s">
        <v>18</v>
      </c>
    </row>
    <row r="7" spans="1:6" x14ac:dyDescent="0.25">
      <c r="A7" t="s">
        <v>154</v>
      </c>
      <c r="B7" s="3">
        <v>139</v>
      </c>
      <c r="C7" s="3">
        <f t="shared" si="1"/>
        <v>173.75</v>
      </c>
      <c r="E7" s="5">
        <f t="shared" si="0"/>
        <v>0</v>
      </c>
      <c r="F7" t="s">
        <v>18</v>
      </c>
    </row>
    <row r="8" spans="1:6" x14ac:dyDescent="0.25">
      <c r="A8" t="s">
        <v>155</v>
      </c>
      <c r="B8" s="3">
        <v>116</v>
      </c>
      <c r="C8" s="3">
        <f t="shared" si="1"/>
        <v>145</v>
      </c>
      <c r="E8" s="5">
        <f t="shared" si="0"/>
        <v>0</v>
      </c>
      <c r="F8" t="s">
        <v>18</v>
      </c>
    </row>
    <row r="9" spans="1:6" x14ac:dyDescent="0.25">
      <c r="B9" s="3">
        <v>0</v>
      </c>
      <c r="C9" s="3">
        <f t="shared" ref="C9" si="2">B9*1.25</f>
        <v>0</v>
      </c>
      <c r="E9" s="5">
        <f t="shared" si="0"/>
        <v>0</v>
      </c>
    </row>
    <row r="12" spans="1:6" x14ac:dyDescent="0.25">
      <c r="A12" s="1" t="s">
        <v>9</v>
      </c>
      <c r="E12" s="6">
        <f>ROUNDUP(SUM(E4:E11),0)</f>
        <v>0</v>
      </c>
    </row>
    <row r="13" spans="1:6" x14ac:dyDescent="0.25">
      <c r="A13" s="1" t="s">
        <v>10</v>
      </c>
      <c r="B13" s="25" t="s">
        <v>8</v>
      </c>
      <c r="C13" s="25"/>
      <c r="D13" s="25"/>
      <c r="E13" s="6">
        <f>ROUNDUP(E12*1.03,0)</f>
        <v>0</v>
      </c>
    </row>
    <row r="14" spans="1:6" x14ac:dyDescent="0.25">
      <c r="A14" s="1" t="s">
        <v>11</v>
      </c>
      <c r="B14" s="25"/>
      <c r="C14" s="25"/>
      <c r="D14" s="25"/>
      <c r="E14" s="6">
        <f>ROUNDUP(E13*1.03,0)</f>
        <v>0</v>
      </c>
    </row>
    <row r="15" spans="1:6" x14ac:dyDescent="0.25">
      <c r="A15" s="1" t="s">
        <v>12</v>
      </c>
      <c r="B15" s="25"/>
      <c r="C15" s="25"/>
      <c r="D15" s="25"/>
      <c r="E15" s="6">
        <f>ROUNDUP(E14*1.03,0)</f>
        <v>0</v>
      </c>
    </row>
    <row r="16" spans="1:6" x14ac:dyDescent="0.25">
      <c r="A16" s="1" t="s">
        <v>13</v>
      </c>
      <c r="B16" s="25"/>
      <c r="C16" s="25"/>
      <c r="D16" s="25"/>
      <c r="E16" s="6">
        <f>ROUNDUP(E15*1.03,0)</f>
        <v>0</v>
      </c>
    </row>
    <row r="17" spans="1:5" x14ac:dyDescent="0.25">
      <c r="E17" s="5"/>
    </row>
    <row r="18" spans="1:5" x14ac:dyDescent="0.25">
      <c r="A18" s="1" t="s">
        <v>5</v>
      </c>
      <c r="E18" s="6">
        <f>ROUNDUP(SUM(E12:E17),0)</f>
        <v>0</v>
      </c>
    </row>
    <row r="21" spans="1:5" x14ac:dyDescent="0.25">
      <c r="A21" s="10" t="s">
        <v>41</v>
      </c>
    </row>
  </sheetData>
  <mergeCells count="1">
    <mergeCell ref="B13:D16"/>
  </mergeCells>
  <hyperlinks>
    <hyperlink ref="A21" location="Overview!A1" display="Overview!A1" xr:uid="{7EBB7664-E5B2-49F4-9FC6-52402F0C7DF5}"/>
  </hyperlinks>
  <pageMargins left="0.3" right="0.3" top="0.3" bottom="0.3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1C1A0-D1B8-4DDC-AC2A-F80FE1CE1A7E}">
  <dimension ref="A1:F117"/>
  <sheetViews>
    <sheetView workbookViewId="0"/>
  </sheetViews>
  <sheetFormatPr defaultRowHeight="15" x14ac:dyDescent="0.25"/>
  <cols>
    <col min="1" max="1" width="76.42578125" customWidth="1"/>
    <col min="2" max="2" width="20.140625" style="4" customWidth="1"/>
    <col min="3" max="3" width="15.42578125" style="4" customWidth="1"/>
    <col min="4" max="4" width="9.85546875" style="4" customWidth="1"/>
    <col min="5" max="5" width="13.140625" style="4" customWidth="1"/>
    <col min="6" max="6" width="29.5703125" customWidth="1"/>
  </cols>
  <sheetData>
    <row r="1" spans="1:6" x14ac:dyDescent="0.25">
      <c r="A1" s="1" t="s">
        <v>48</v>
      </c>
      <c r="B1" s="2"/>
      <c r="C1" s="2"/>
      <c r="D1" s="2"/>
      <c r="E1" s="2"/>
    </row>
    <row r="2" spans="1:6" x14ac:dyDescent="0.25">
      <c r="A2" s="1"/>
      <c r="B2" s="2"/>
      <c r="C2" s="2"/>
      <c r="D2" s="2"/>
      <c r="E2" s="2"/>
    </row>
    <row r="3" spans="1:6" x14ac:dyDescent="0.25">
      <c r="A3" s="7" t="s">
        <v>1</v>
      </c>
      <c r="B3" s="8" t="s">
        <v>6</v>
      </c>
      <c r="C3" s="8" t="s">
        <v>7</v>
      </c>
      <c r="D3" s="8" t="s">
        <v>2</v>
      </c>
      <c r="E3" s="8" t="s">
        <v>3</v>
      </c>
      <c r="F3" s="9" t="s">
        <v>4</v>
      </c>
    </row>
    <row r="4" spans="1:6" x14ac:dyDescent="0.25">
      <c r="A4" t="s">
        <v>286</v>
      </c>
      <c r="B4" s="3">
        <v>42</v>
      </c>
      <c r="C4" s="3">
        <f>B4*1.25</f>
        <v>52.5</v>
      </c>
      <c r="E4" s="5">
        <f>ROUNDUP(C4*D4,0)</f>
        <v>0</v>
      </c>
    </row>
    <row r="5" spans="1:6" x14ac:dyDescent="0.25">
      <c r="A5" t="s">
        <v>287</v>
      </c>
      <c r="B5" s="3">
        <v>37</v>
      </c>
      <c r="C5" s="3">
        <f t="shared" ref="C5:C100" si="0">B5*1.25</f>
        <v>46.25</v>
      </c>
      <c r="E5" s="5">
        <f t="shared" ref="E5:E97" si="1">ROUNDUP(C5*D5,0)</f>
        <v>0</v>
      </c>
    </row>
    <row r="6" spans="1:6" x14ac:dyDescent="0.25">
      <c r="A6" t="s">
        <v>288</v>
      </c>
      <c r="B6" s="3">
        <v>37</v>
      </c>
      <c r="C6" s="3">
        <f t="shared" si="0"/>
        <v>46.25</v>
      </c>
      <c r="E6" s="5">
        <f t="shared" si="1"/>
        <v>0</v>
      </c>
    </row>
    <row r="7" spans="1:6" x14ac:dyDescent="0.25">
      <c r="A7" t="s">
        <v>289</v>
      </c>
      <c r="B7" s="3">
        <v>22</v>
      </c>
      <c r="C7" s="3">
        <f t="shared" si="0"/>
        <v>27.5</v>
      </c>
      <c r="E7" s="5">
        <f t="shared" si="1"/>
        <v>0</v>
      </c>
    </row>
    <row r="8" spans="1:6" x14ac:dyDescent="0.25">
      <c r="A8" t="s">
        <v>290</v>
      </c>
      <c r="B8" s="3">
        <v>38</v>
      </c>
      <c r="C8" s="3">
        <f t="shared" si="0"/>
        <v>47.5</v>
      </c>
      <c r="E8" s="5">
        <f t="shared" si="1"/>
        <v>0</v>
      </c>
    </row>
    <row r="9" spans="1:6" x14ac:dyDescent="0.25">
      <c r="A9" t="s">
        <v>291</v>
      </c>
      <c r="B9" s="3">
        <v>54</v>
      </c>
      <c r="C9" s="3">
        <f t="shared" si="0"/>
        <v>67.5</v>
      </c>
      <c r="E9" s="5">
        <f t="shared" si="1"/>
        <v>0</v>
      </c>
    </row>
    <row r="10" spans="1:6" x14ac:dyDescent="0.25">
      <c r="A10" t="s">
        <v>292</v>
      </c>
      <c r="B10" s="3">
        <v>70</v>
      </c>
      <c r="C10" s="3">
        <f t="shared" si="0"/>
        <v>87.5</v>
      </c>
      <c r="E10" s="5">
        <f t="shared" ref="E10:E54" si="2">ROUNDUP(C10*D10,0)</f>
        <v>0</v>
      </c>
    </row>
    <row r="11" spans="1:6" x14ac:dyDescent="0.25">
      <c r="A11" t="s">
        <v>293</v>
      </c>
      <c r="B11" s="3">
        <v>86</v>
      </c>
      <c r="C11" s="3">
        <f t="shared" si="0"/>
        <v>107.5</v>
      </c>
      <c r="E11" s="5">
        <f t="shared" si="2"/>
        <v>0</v>
      </c>
    </row>
    <row r="12" spans="1:6" x14ac:dyDescent="0.25">
      <c r="A12" t="s">
        <v>294</v>
      </c>
      <c r="B12" s="3">
        <v>102</v>
      </c>
      <c r="C12" s="3">
        <f t="shared" si="0"/>
        <v>127.5</v>
      </c>
      <c r="E12" s="5">
        <f t="shared" si="2"/>
        <v>0</v>
      </c>
    </row>
    <row r="13" spans="1:6" x14ac:dyDescent="0.25">
      <c r="A13" t="s">
        <v>295</v>
      </c>
      <c r="B13" s="3">
        <v>118</v>
      </c>
      <c r="C13" s="3">
        <f t="shared" si="0"/>
        <v>147.5</v>
      </c>
      <c r="E13" s="5">
        <f t="shared" si="2"/>
        <v>0</v>
      </c>
    </row>
    <row r="14" spans="1:6" x14ac:dyDescent="0.25">
      <c r="A14" t="s">
        <v>296</v>
      </c>
      <c r="B14" s="3">
        <v>134</v>
      </c>
      <c r="C14" s="3">
        <f t="shared" si="0"/>
        <v>167.5</v>
      </c>
      <c r="E14" s="5">
        <f t="shared" si="2"/>
        <v>0</v>
      </c>
    </row>
    <row r="15" spans="1:6" x14ac:dyDescent="0.25">
      <c r="A15" t="s">
        <v>297</v>
      </c>
      <c r="B15" s="3">
        <v>150</v>
      </c>
      <c r="C15" s="3">
        <f t="shared" si="0"/>
        <v>187.5</v>
      </c>
      <c r="E15" s="5">
        <f t="shared" si="2"/>
        <v>0</v>
      </c>
    </row>
    <row r="16" spans="1:6" x14ac:dyDescent="0.25">
      <c r="A16" t="s">
        <v>298</v>
      </c>
      <c r="B16" s="3">
        <v>165</v>
      </c>
      <c r="C16" s="3">
        <f t="shared" si="0"/>
        <v>206.25</v>
      </c>
      <c r="E16" s="5">
        <f t="shared" si="2"/>
        <v>0</v>
      </c>
    </row>
    <row r="17" spans="1:5" x14ac:dyDescent="0.25">
      <c r="A17" t="s">
        <v>299</v>
      </c>
      <c r="B17" s="3">
        <v>180</v>
      </c>
      <c r="C17" s="3">
        <f t="shared" si="0"/>
        <v>225</v>
      </c>
      <c r="E17" s="5">
        <f t="shared" si="2"/>
        <v>0</v>
      </c>
    </row>
    <row r="18" spans="1:5" x14ac:dyDescent="0.25">
      <c r="A18" t="s">
        <v>300</v>
      </c>
      <c r="B18" s="3">
        <v>195</v>
      </c>
      <c r="C18" s="3">
        <f t="shared" si="0"/>
        <v>243.75</v>
      </c>
      <c r="E18" s="5">
        <f t="shared" si="2"/>
        <v>0</v>
      </c>
    </row>
    <row r="19" spans="1:5" x14ac:dyDescent="0.25">
      <c r="A19" t="s">
        <v>301</v>
      </c>
      <c r="B19" s="3">
        <v>210</v>
      </c>
      <c r="C19" s="3">
        <f t="shared" si="0"/>
        <v>262.5</v>
      </c>
      <c r="E19" s="5">
        <f t="shared" si="2"/>
        <v>0</v>
      </c>
    </row>
    <row r="20" spans="1:5" x14ac:dyDescent="0.25">
      <c r="A20" t="s">
        <v>302</v>
      </c>
      <c r="B20" s="3">
        <v>225</v>
      </c>
      <c r="C20" s="3">
        <f t="shared" si="0"/>
        <v>281.25</v>
      </c>
      <c r="E20" s="5">
        <f t="shared" si="2"/>
        <v>0</v>
      </c>
    </row>
    <row r="21" spans="1:5" x14ac:dyDescent="0.25">
      <c r="A21" t="s">
        <v>303</v>
      </c>
      <c r="B21" s="3">
        <v>240</v>
      </c>
      <c r="C21" s="3">
        <f t="shared" si="0"/>
        <v>300</v>
      </c>
      <c r="E21" s="5">
        <f t="shared" si="2"/>
        <v>0</v>
      </c>
    </row>
    <row r="22" spans="1:5" x14ac:dyDescent="0.25">
      <c r="A22" t="s">
        <v>304</v>
      </c>
      <c r="B22" s="3">
        <v>734</v>
      </c>
      <c r="C22" s="3">
        <f t="shared" si="0"/>
        <v>917.5</v>
      </c>
      <c r="E22" s="5">
        <f t="shared" si="2"/>
        <v>0</v>
      </c>
    </row>
    <row r="23" spans="1:5" x14ac:dyDescent="0.25">
      <c r="A23" t="s">
        <v>374</v>
      </c>
      <c r="B23" s="3">
        <v>838.95</v>
      </c>
      <c r="C23" s="3">
        <f t="shared" si="0"/>
        <v>1048.6875</v>
      </c>
      <c r="E23" s="5">
        <f t="shared" si="2"/>
        <v>0</v>
      </c>
    </row>
    <row r="24" spans="1:5" x14ac:dyDescent="0.25">
      <c r="A24" t="s">
        <v>375</v>
      </c>
      <c r="B24" s="3">
        <v>960.75</v>
      </c>
      <c r="C24" s="3">
        <f t="shared" si="0"/>
        <v>1200.9375</v>
      </c>
      <c r="E24" s="5">
        <f t="shared" si="2"/>
        <v>0</v>
      </c>
    </row>
    <row r="25" spans="1:5" x14ac:dyDescent="0.25">
      <c r="A25" t="s">
        <v>305</v>
      </c>
      <c r="B25" s="3">
        <v>1128</v>
      </c>
      <c r="C25" s="3">
        <f t="shared" si="0"/>
        <v>1410</v>
      </c>
      <c r="E25" s="5">
        <f t="shared" si="2"/>
        <v>0</v>
      </c>
    </row>
    <row r="26" spans="1:5" x14ac:dyDescent="0.25">
      <c r="A26" t="s">
        <v>306</v>
      </c>
      <c r="B26" s="3">
        <v>1410.15</v>
      </c>
      <c r="C26" s="3">
        <f t="shared" si="0"/>
        <v>1762.6875</v>
      </c>
      <c r="E26" s="5">
        <f t="shared" si="2"/>
        <v>0</v>
      </c>
    </row>
    <row r="27" spans="1:5" x14ac:dyDescent="0.25">
      <c r="A27" t="s">
        <v>307</v>
      </c>
      <c r="B27" s="3">
        <v>1625</v>
      </c>
      <c r="C27" s="3">
        <f t="shared" si="0"/>
        <v>2031.25</v>
      </c>
      <c r="E27" s="5">
        <f t="shared" si="2"/>
        <v>0</v>
      </c>
    </row>
    <row r="28" spans="1:5" x14ac:dyDescent="0.25">
      <c r="A28" t="s">
        <v>308</v>
      </c>
      <c r="B28" s="3">
        <v>2054.85</v>
      </c>
      <c r="C28" s="3">
        <f t="shared" si="0"/>
        <v>2568.5625</v>
      </c>
      <c r="E28" s="5">
        <f t="shared" si="2"/>
        <v>0</v>
      </c>
    </row>
    <row r="29" spans="1:5" x14ac:dyDescent="0.25">
      <c r="A29" t="s">
        <v>309</v>
      </c>
      <c r="B29" s="3">
        <v>1711.5</v>
      </c>
      <c r="C29" s="3">
        <f t="shared" si="0"/>
        <v>2139.375</v>
      </c>
      <c r="E29" s="5">
        <f t="shared" si="2"/>
        <v>0</v>
      </c>
    </row>
    <row r="30" spans="1:5" x14ac:dyDescent="0.25">
      <c r="A30" t="s">
        <v>310</v>
      </c>
      <c r="B30" s="3">
        <v>1821.75</v>
      </c>
      <c r="C30" s="3">
        <f t="shared" si="0"/>
        <v>2277.1875</v>
      </c>
      <c r="E30" s="5">
        <f t="shared" si="2"/>
        <v>0</v>
      </c>
    </row>
    <row r="31" spans="1:5" x14ac:dyDescent="0.25">
      <c r="A31" t="s">
        <v>311</v>
      </c>
      <c r="B31" s="3">
        <v>2251.1999999999998</v>
      </c>
      <c r="C31" s="3">
        <f t="shared" si="0"/>
        <v>2814</v>
      </c>
      <c r="E31" s="5">
        <f t="shared" si="2"/>
        <v>0</v>
      </c>
    </row>
    <row r="32" spans="1:5" x14ac:dyDescent="0.25">
      <c r="A32" t="s">
        <v>376</v>
      </c>
      <c r="B32" s="3">
        <v>1426.95</v>
      </c>
      <c r="C32" s="3">
        <f t="shared" si="0"/>
        <v>1783.6875</v>
      </c>
      <c r="E32" s="5">
        <f t="shared" si="2"/>
        <v>0</v>
      </c>
    </row>
    <row r="33" spans="1:5" x14ac:dyDescent="0.25">
      <c r="A33" t="s">
        <v>377</v>
      </c>
      <c r="B33" s="3">
        <v>1943</v>
      </c>
      <c r="C33" s="3">
        <f t="shared" si="0"/>
        <v>2428.75</v>
      </c>
      <c r="E33" s="5">
        <f t="shared" si="2"/>
        <v>0</v>
      </c>
    </row>
    <row r="34" spans="1:5" x14ac:dyDescent="0.25">
      <c r="A34" t="s">
        <v>378</v>
      </c>
      <c r="B34" s="3">
        <v>2844.45</v>
      </c>
      <c r="C34" s="3">
        <f t="shared" si="0"/>
        <v>3555.5625</v>
      </c>
      <c r="E34" s="5">
        <f t="shared" si="2"/>
        <v>0</v>
      </c>
    </row>
    <row r="35" spans="1:5" x14ac:dyDescent="0.25">
      <c r="A35" t="s">
        <v>312</v>
      </c>
      <c r="B35" s="3">
        <v>2263.8000000000002</v>
      </c>
      <c r="C35" s="3">
        <f t="shared" si="0"/>
        <v>2829.75</v>
      </c>
      <c r="E35" s="5">
        <f t="shared" si="2"/>
        <v>0</v>
      </c>
    </row>
    <row r="36" spans="1:5" x14ac:dyDescent="0.25">
      <c r="A36" t="s">
        <v>313</v>
      </c>
      <c r="B36" s="3">
        <v>3871</v>
      </c>
      <c r="C36" s="3">
        <f t="shared" si="0"/>
        <v>4838.75</v>
      </c>
      <c r="E36" s="5">
        <f t="shared" si="2"/>
        <v>0</v>
      </c>
    </row>
    <row r="37" spans="1:5" x14ac:dyDescent="0.25">
      <c r="A37" t="s">
        <v>379</v>
      </c>
      <c r="B37" s="3">
        <v>5070.45</v>
      </c>
      <c r="C37" s="3">
        <f t="shared" si="0"/>
        <v>6338.0625</v>
      </c>
      <c r="E37" s="5">
        <f t="shared" si="2"/>
        <v>0</v>
      </c>
    </row>
    <row r="38" spans="1:5" x14ac:dyDescent="0.25">
      <c r="A38" t="s">
        <v>380</v>
      </c>
      <c r="B38" s="3">
        <v>5521.95</v>
      </c>
      <c r="C38" s="3">
        <f t="shared" si="0"/>
        <v>6902.4375</v>
      </c>
      <c r="E38" s="5">
        <f t="shared" si="2"/>
        <v>0</v>
      </c>
    </row>
    <row r="39" spans="1:5" x14ac:dyDescent="0.25">
      <c r="A39" t="s">
        <v>381</v>
      </c>
      <c r="B39" s="3">
        <v>3681.3</v>
      </c>
      <c r="C39" s="3">
        <f t="shared" si="0"/>
        <v>4601.625</v>
      </c>
      <c r="E39" s="5">
        <f t="shared" si="2"/>
        <v>0</v>
      </c>
    </row>
    <row r="40" spans="1:5" x14ac:dyDescent="0.25">
      <c r="A40" t="s">
        <v>314</v>
      </c>
      <c r="B40" s="3">
        <v>4967.55</v>
      </c>
      <c r="C40" s="3">
        <f t="shared" si="0"/>
        <v>6209.4375</v>
      </c>
      <c r="E40" s="5">
        <f t="shared" si="2"/>
        <v>0</v>
      </c>
    </row>
    <row r="41" spans="1:5" x14ac:dyDescent="0.25">
      <c r="A41" t="s">
        <v>315</v>
      </c>
      <c r="B41" s="3">
        <v>6583.5</v>
      </c>
      <c r="C41" s="3">
        <f t="shared" si="0"/>
        <v>8229.375</v>
      </c>
      <c r="E41" s="5">
        <f t="shared" si="2"/>
        <v>0</v>
      </c>
    </row>
    <row r="42" spans="1:5" x14ac:dyDescent="0.25">
      <c r="A42" t="s">
        <v>316</v>
      </c>
      <c r="B42" s="3">
        <v>8347.5</v>
      </c>
      <c r="C42" s="3">
        <f t="shared" si="0"/>
        <v>10434.375</v>
      </c>
      <c r="E42" s="5">
        <f t="shared" si="2"/>
        <v>0</v>
      </c>
    </row>
    <row r="43" spans="1:5" x14ac:dyDescent="0.25">
      <c r="A43" t="s">
        <v>382</v>
      </c>
      <c r="B43" s="3">
        <v>4049</v>
      </c>
      <c r="C43" s="3">
        <f t="shared" si="0"/>
        <v>5061.25</v>
      </c>
      <c r="E43" s="5">
        <f t="shared" si="2"/>
        <v>0</v>
      </c>
    </row>
    <row r="44" spans="1:5" x14ac:dyDescent="0.25">
      <c r="A44" t="s">
        <v>317</v>
      </c>
      <c r="B44" s="3">
        <v>5464</v>
      </c>
      <c r="C44" s="3">
        <f t="shared" si="0"/>
        <v>6830</v>
      </c>
      <c r="E44" s="5">
        <f t="shared" si="2"/>
        <v>0</v>
      </c>
    </row>
    <row r="45" spans="1:5" x14ac:dyDescent="0.25">
      <c r="A45" t="s">
        <v>318</v>
      </c>
      <c r="B45" s="3">
        <v>7242</v>
      </c>
      <c r="C45" s="3">
        <f t="shared" si="0"/>
        <v>9052.5</v>
      </c>
      <c r="E45" s="5">
        <f t="shared" si="2"/>
        <v>0</v>
      </c>
    </row>
    <row r="46" spans="1:5" x14ac:dyDescent="0.25">
      <c r="A46" t="s">
        <v>319</v>
      </c>
      <c r="B46" s="3">
        <v>9182</v>
      </c>
      <c r="C46" s="3">
        <f t="shared" si="0"/>
        <v>11477.5</v>
      </c>
      <c r="E46" s="5">
        <f t="shared" si="2"/>
        <v>0</v>
      </c>
    </row>
    <row r="47" spans="1:5" x14ac:dyDescent="0.25">
      <c r="A47" t="s">
        <v>320</v>
      </c>
      <c r="B47" s="3">
        <v>53</v>
      </c>
      <c r="C47" s="3">
        <f t="shared" si="0"/>
        <v>66.25</v>
      </c>
      <c r="E47" s="5">
        <f t="shared" si="2"/>
        <v>0</v>
      </c>
    </row>
    <row r="48" spans="1:5" x14ac:dyDescent="0.25">
      <c r="A48" t="s">
        <v>321</v>
      </c>
      <c r="B48" s="3">
        <v>105</v>
      </c>
      <c r="C48" s="3">
        <f t="shared" si="0"/>
        <v>131.25</v>
      </c>
      <c r="E48" s="5">
        <f t="shared" si="2"/>
        <v>0</v>
      </c>
    </row>
    <row r="49" spans="1:5" x14ac:dyDescent="0.25">
      <c r="A49" t="s">
        <v>322</v>
      </c>
      <c r="B49" s="3">
        <v>157.5</v>
      </c>
      <c r="C49" s="3">
        <f t="shared" si="0"/>
        <v>196.875</v>
      </c>
      <c r="E49" s="5">
        <f t="shared" si="2"/>
        <v>0</v>
      </c>
    </row>
    <row r="50" spans="1:5" x14ac:dyDescent="0.25">
      <c r="A50" t="s">
        <v>323</v>
      </c>
      <c r="B50" s="3">
        <v>210</v>
      </c>
      <c r="C50" s="3">
        <f t="shared" si="0"/>
        <v>262.5</v>
      </c>
      <c r="E50" s="5">
        <f t="shared" si="2"/>
        <v>0</v>
      </c>
    </row>
    <row r="51" spans="1:5" x14ac:dyDescent="0.25">
      <c r="A51" t="s">
        <v>324</v>
      </c>
      <c r="B51" s="3">
        <v>262.5</v>
      </c>
      <c r="C51" s="3">
        <f t="shared" si="0"/>
        <v>328.125</v>
      </c>
      <c r="E51" s="5">
        <f t="shared" si="2"/>
        <v>0</v>
      </c>
    </row>
    <row r="52" spans="1:5" x14ac:dyDescent="0.25">
      <c r="A52" t="s">
        <v>325</v>
      </c>
      <c r="B52" s="3">
        <v>315</v>
      </c>
      <c r="C52" s="3">
        <f t="shared" si="0"/>
        <v>393.75</v>
      </c>
      <c r="E52" s="5">
        <f t="shared" si="2"/>
        <v>0</v>
      </c>
    </row>
    <row r="53" spans="1:5" x14ac:dyDescent="0.25">
      <c r="A53" t="s">
        <v>326</v>
      </c>
      <c r="B53" s="3">
        <v>50</v>
      </c>
      <c r="C53" s="3">
        <f t="shared" si="0"/>
        <v>62.5</v>
      </c>
      <c r="E53" s="5">
        <f t="shared" si="2"/>
        <v>0</v>
      </c>
    </row>
    <row r="54" spans="1:5" x14ac:dyDescent="0.25">
      <c r="A54" t="s">
        <v>327</v>
      </c>
      <c r="B54" s="3">
        <v>1313</v>
      </c>
      <c r="C54" s="3">
        <f t="shared" si="0"/>
        <v>1641.25</v>
      </c>
      <c r="E54" s="5">
        <f t="shared" si="2"/>
        <v>0</v>
      </c>
    </row>
    <row r="55" spans="1:5" x14ac:dyDescent="0.25">
      <c r="A55" t="s">
        <v>328</v>
      </c>
      <c r="B55" s="3">
        <v>1785</v>
      </c>
      <c r="C55" s="3">
        <f t="shared" si="0"/>
        <v>2231.25</v>
      </c>
      <c r="E55" s="5">
        <f t="shared" si="1"/>
        <v>0</v>
      </c>
    </row>
    <row r="56" spans="1:5" x14ac:dyDescent="0.25">
      <c r="A56" t="s">
        <v>329</v>
      </c>
      <c r="B56" s="3">
        <v>553</v>
      </c>
      <c r="C56" s="3">
        <f t="shared" si="0"/>
        <v>691.25</v>
      </c>
      <c r="E56" s="5">
        <f t="shared" si="1"/>
        <v>0</v>
      </c>
    </row>
    <row r="57" spans="1:5" x14ac:dyDescent="0.25">
      <c r="A57" t="s">
        <v>330</v>
      </c>
      <c r="B57" s="3">
        <v>560.70000000000005</v>
      </c>
      <c r="C57" s="3">
        <f t="shared" si="0"/>
        <v>700.875</v>
      </c>
      <c r="E57" s="5">
        <f t="shared" si="1"/>
        <v>0</v>
      </c>
    </row>
    <row r="58" spans="1:5" x14ac:dyDescent="0.25">
      <c r="A58" t="s">
        <v>331</v>
      </c>
      <c r="B58" s="3">
        <v>498.75</v>
      </c>
      <c r="C58" s="3">
        <f t="shared" si="0"/>
        <v>623.4375</v>
      </c>
      <c r="E58" s="5">
        <f t="shared" si="1"/>
        <v>0</v>
      </c>
    </row>
    <row r="59" spans="1:5" x14ac:dyDescent="0.25">
      <c r="A59" t="s">
        <v>332</v>
      </c>
      <c r="B59" s="3">
        <v>637</v>
      </c>
      <c r="C59" s="3">
        <f t="shared" si="0"/>
        <v>796.25</v>
      </c>
      <c r="E59" s="5">
        <f t="shared" si="1"/>
        <v>0</v>
      </c>
    </row>
    <row r="60" spans="1:5" x14ac:dyDescent="0.25">
      <c r="A60" t="s">
        <v>333</v>
      </c>
      <c r="B60" s="3">
        <v>852</v>
      </c>
      <c r="C60" s="3">
        <f t="shared" si="0"/>
        <v>1065</v>
      </c>
      <c r="E60" s="5">
        <f t="shared" si="1"/>
        <v>0</v>
      </c>
    </row>
    <row r="61" spans="1:5" x14ac:dyDescent="0.25">
      <c r="A61" t="s">
        <v>334</v>
      </c>
      <c r="B61" s="3">
        <v>628</v>
      </c>
      <c r="C61" s="3">
        <f t="shared" si="0"/>
        <v>785</v>
      </c>
      <c r="E61" s="5">
        <f t="shared" si="1"/>
        <v>0</v>
      </c>
    </row>
    <row r="62" spans="1:5" x14ac:dyDescent="0.25">
      <c r="A62" t="s">
        <v>335</v>
      </c>
      <c r="B62" s="3">
        <v>758</v>
      </c>
      <c r="C62" s="3">
        <f t="shared" si="0"/>
        <v>947.5</v>
      </c>
      <c r="E62" s="5">
        <f t="shared" si="1"/>
        <v>0</v>
      </c>
    </row>
    <row r="63" spans="1:5" x14ac:dyDescent="0.25">
      <c r="A63" t="s">
        <v>336</v>
      </c>
      <c r="B63" s="3">
        <v>830</v>
      </c>
      <c r="C63" s="3">
        <f t="shared" si="0"/>
        <v>1037.5</v>
      </c>
      <c r="E63" s="5">
        <f t="shared" si="1"/>
        <v>0</v>
      </c>
    </row>
    <row r="64" spans="1:5" x14ac:dyDescent="0.25">
      <c r="A64" t="s">
        <v>337</v>
      </c>
      <c r="B64" s="3">
        <v>740.25</v>
      </c>
      <c r="C64" s="3">
        <f t="shared" si="0"/>
        <v>925.3125</v>
      </c>
      <c r="E64" s="5">
        <f t="shared" si="1"/>
        <v>0</v>
      </c>
    </row>
    <row r="65" spans="1:5" x14ac:dyDescent="0.25">
      <c r="A65" t="s">
        <v>338</v>
      </c>
      <c r="B65" s="3">
        <v>577.5</v>
      </c>
      <c r="C65" s="3">
        <f t="shared" si="0"/>
        <v>721.875</v>
      </c>
      <c r="E65" s="5">
        <f t="shared" si="1"/>
        <v>0</v>
      </c>
    </row>
    <row r="66" spans="1:5" x14ac:dyDescent="0.25">
      <c r="A66" t="s">
        <v>339</v>
      </c>
      <c r="B66" s="3">
        <v>637</v>
      </c>
      <c r="C66" s="3">
        <f t="shared" si="0"/>
        <v>796.25</v>
      </c>
      <c r="E66" s="5">
        <f t="shared" si="1"/>
        <v>0</v>
      </c>
    </row>
    <row r="67" spans="1:5" x14ac:dyDescent="0.25">
      <c r="A67" t="s">
        <v>340</v>
      </c>
      <c r="B67" s="3">
        <v>519</v>
      </c>
      <c r="C67" s="3">
        <f t="shared" si="0"/>
        <v>648.75</v>
      </c>
      <c r="E67" s="5">
        <f t="shared" si="1"/>
        <v>0</v>
      </c>
    </row>
    <row r="68" spans="1:5" x14ac:dyDescent="0.25">
      <c r="A68" t="s">
        <v>341</v>
      </c>
      <c r="B68" s="3">
        <v>851</v>
      </c>
      <c r="C68" s="3">
        <f t="shared" si="0"/>
        <v>1063.75</v>
      </c>
      <c r="E68" s="5">
        <f t="shared" si="1"/>
        <v>0</v>
      </c>
    </row>
    <row r="69" spans="1:5" x14ac:dyDescent="0.25">
      <c r="A69" t="s">
        <v>342</v>
      </c>
      <c r="B69" s="3">
        <v>730</v>
      </c>
      <c r="C69" s="3">
        <f t="shared" si="0"/>
        <v>912.5</v>
      </c>
      <c r="E69" s="5">
        <f t="shared" si="1"/>
        <v>0</v>
      </c>
    </row>
    <row r="70" spans="1:5" x14ac:dyDescent="0.25">
      <c r="A70" t="s">
        <v>343</v>
      </c>
      <c r="B70" s="3">
        <v>598</v>
      </c>
      <c r="C70" s="3">
        <f t="shared" si="0"/>
        <v>747.5</v>
      </c>
      <c r="E70" s="5">
        <f t="shared" si="1"/>
        <v>0</v>
      </c>
    </row>
    <row r="71" spans="1:5" x14ac:dyDescent="0.25">
      <c r="A71" t="s">
        <v>344</v>
      </c>
      <c r="B71" s="3">
        <v>630</v>
      </c>
      <c r="C71" s="3">
        <f t="shared" si="0"/>
        <v>787.5</v>
      </c>
      <c r="E71" s="5">
        <f t="shared" si="1"/>
        <v>0</v>
      </c>
    </row>
    <row r="72" spans="1:5" x14ac:dyDescent="0.25">
      <c r="A72" t="s">
        <v>345</v>
      </c>
      <c r="B72" s="3">
        <v>530</v>
      </c>
      <c r="C72" s="3">
        <f t="shared" si="0"/>
        <v>662.5</v>
      </c>
      <c r="E72" s="5">
        <f t="shared" si="1"/>
        <v>0</v>
      </c>
    </row>
    <row r="73" spans="1:5" x14ac:dyDescent="0.25">
      <c r="A73" t="s">
        <v>346</v>
      </c>
      <c r="B73" s="3">
        <v>375</v>
      </c>
      <c r="C73" s="3">
        <f t="shared" si="0"/>
        <v>468.75</v>
      </c>
      <c r="E73" s="5">
        <f t="shared" si="1"/>
        <v>0</v>
      </c>
    </row>
    <row r="74" spans="1:5" x14ac:dyDescent="0.25">
      <c r="A74" t="s">
        <v>347</v>
      </c>
      <c r="B74" s="3">
        <v>265</v>
      </c>
      <c r="C74" s="3">
        <f t="shared" si="0"/>
        <v>331.25</v>
      </c>
      <c r="E74" s="5">
        <f t="shared" si="1"/>
        <v>0</v>
      </c>
    </row>
    <row r="75" spans="1:5" x14ac:dyDescent="0.25">
      <c r="A75" t="s">
        <v>348</v>
      </c>
      <c r="B75" s="3">
        <v>587</v>
      </c>
      <c r="C75" s="3">
        <f t="shared" si="0"/>
        <v>733.75</v>
      </c>
      <c r="E75" s="5">
        <f t="shared" si="1"/>
        <v>0</v>
      </c>
    </row>
    <row r="76" spans="1:5" x14ac:dyDescent="0.25">
      <c r="A76" t="s">
        <v>349</v>
      </c>
      <c r="B76" s="3">
        <v>469</v>
      </c>
      <c r="C76" s="3">
        <f t="shared" si="0"/>
        <v>586.25</v>
      </c>
      <c r="E76" s="5">
        <f t="shared" si="1"/>
        <v>0</v>
      </c>
    </row>
    <row r="77" spans="1:5" x14ac:dyDescent="0.25">
      <c r="A77" t="s">
        <v>350</v>
      </c>
      <c r="B77" s="3">
        <v>730</v>
      </c>
      <c r="C77" s="3">
        <f t="shared" si="0"/>
        <v>912.5</v>
      </c>
      <c r="E77" s="5">
        <f t="shared" si="1"/>
        <v>0</v>
      </c>
    </row>
    <row r="78" spans="1:5" x14ac:dyDescent="0.25">
      <c r="A78" t="s">
        <v>351</v>
      </c>
      <c r="B78" s="3">
        <v>616</v>
      </c>
      <c r="C78" s="3">
        <f t="shared" si="0"/>
        <v>770</v>
      </c>
      <c r="E78" s="5">
        <f t="shared" si="1"/>
        <v>0</v>
      </c>
    </row>
    <row r="79" spans="1:5" x14ac:dyDescent="0.25">
      <c r="A79" t="s">
        <v>352</v>
      </c>
      <c r="B79" s="3">
        <v>698.25</v>
      </c>
      <c r="C79" s="3">
        <f t="shared" si="0"/>
        <v>872.8125</v>
      </c>
      <c r="E79" s="5">
        <f t="shared" si="1"/>
        <v>0</v>
      </c>
    </row>
    <row r="80" spans="1:5" x14ac:dyDescent="0.25">
      <c r="A80" t="s">
        <v>353</v>
      </c>
      <c r="B80" s="3">
        <v>740</v>
      </c>
      <c r="C80" s="3">
        <f t="shared" si="0"/>
        <v>925</v>
      </c>
      <c r="E80" s="5">
        <f t="shared" si="1"/>
        <v>0</v>
      </c>
    </row>
    <row r="81" spans="1:5" x14ac:dyDescent="0.25">
      <c r="A81" t="s">
        <v>354</v>
      </c>
      <c r="B81" s="3">
        <v>630</v>
      </c>
      <c r="C81" s="3">
        <f t="shared" si="0"/>
        <v>787.5</v>
      </c>
      <c r="E81" s="5">
        <f t="shared" si="1"/>
        <v>0</v>
      </c>
    </row>
    <row r="82" spans="1:5" x14ac:dyDescent="0.25">
      <c r="A82" t="s">
        <v>355</v>
      </c>
      <c r="B82" s="3">
        <v>738</v>
      </c>
      <c r="C82" s="3">
        <f t="shared" si="0"/>
        <v>922.5</v>
      </c>
      <c r="E82" s="5">
        <f t="shared" si="1"/>
        <v>0</v>
      </c>
    </row>
    <row r="83" spans="1:5" x14ac:dyDescent="0.25">
      <c r="A83" t="s">
        <v>356</v>
      </c>
      <c r="B83" s="3">
        <v>795</v>
      </c>
      <c r="C83" s="3">
        <f t="shared" si="0"/>
        <v>993.75</v>
      </c>
      <c r="E83" s="5">
        <f t="shared" si="1"/>
        <v>0</v>
      </c>
    </row>
    <row r="84" spans="1:5" x14ac:dyDescent="0.25">
      <c r="A84" t="s">
        <v>357</v>
      </c>
      <c r="B84" s="3">
        <v>420</v>
      </c>
      <c r="C84" s="3">
        <f t="shared" si="0"/>
        <v>525</v>
      </c>
      <c r="E84" s="5">
        <f t="shared" si="1"/>
        <v>0</v>
      </c>
    </row>
    <row r="85" spans="1:5" x14ac:dyDescent="0.25">
      <c r="A85" t="s">
        <v>358</v>
      </c>
      <c r="B85" s="3">
        <v>538</v>
      </c>
      <c r="C85" s="3">
        <f t="shared" si="0"/>
        <v>672.5</v>
      </c>
      <c r="E85" s="5">
        <f t="shared" si="1"/>
        <v>0</v>
      </c>
    </row>
    <row r="86" spans="1:5" x14ac:dyDescent="0.25">
      <c r="B86" s="3"/>
      <c r="C86" s="3"/>
      <c r="E86" s="5"/>
    </row>
    <row r="87" spans="1:5" x14ac:dyDescent="0.25">
      <c r="A87" s="24" t="s">
        <v>359</v>
      </c>
      <c r="B87" s="3"/>
      <c r="C87" s="3"/>
      <c r="E87" s="5"/>
    </row>
    <row r="88" spans="1:5" x14ac:dyDescent="0.25">
      <c r="A88" t="s">
        <v>360</v>
      </c>
      <c r="B88" s="3">
        <v>2635</v>
      </c>
      <c r="C88" s="3">
        <f t="shared" si="0"/>
        <v>3293.75</v>
      </c>
      <c r="E88" s="5">
        <f t="shared" si="1"/>
        <v>0</v>
      </c>
    </row>
    <row r="89" spans="1:5" x14ac:dyDescent="0.25">
      <c r="A89" t="s">
        <v>361</v>
      </c>
      <c r="B89" s="3">
        <v>2110</v>
      </c>
      <c r="C89" s="3">
        <f t="shared" si="0"/>
        <v>2637.5</v>
      </c>
      <c r="E89" s="5">
        <f t="shared" si="1"/>
        <v>0</v>
      </c>
    </row>
    <row r="90" spans="1:5" x14ac:dyDescent="0.25">
      <c r="A90" t="s">
        <v>362</v>
      </c>
      <c r="B90" s="3">
        <v>1065</v>
      </c>
      <c r="C90" s="3">
        <f t="shared" si="0"/>
        <v>1331.25</v>
      </c>
      <c r="E90" s="5">
        <f t="shared" si="1"/>
        <v>0</v>
      </c>
    </row>
    <row r="91" spans="1:5" x14ac:dyDescent="0.25">
      <c r="A91" t="s">
        <v>363</v>
      </c>
      <c r="B91" s="3">
        <v>825</v>
      </c>
      <c r="C91" s="3">
        <f t="shared" si="0"/>
        <v>1031.25</v>
      </c>
      <c r="E91" s="5">
        <f t="shared" si="1"/>
        <v>0</v>
      </c>
    </row>
    <row r="92" spans="1:5" x14ac:dyDescent="0.25">
      <c r="B92" s="3"/>
      <c r="C92" s="3"/>
      <c r="E92" s="5"/>
    </row>
    <row r="93" spans="1:5" x14ac:dyDescent="0.25">
      <c r="A93" s="24" t="s">
        <v>383</v>
      </c>
      <c r="B93" s="3"/>
      <c r="C93" s="3"/>
      <c r="E93" s="5"/>
    </row>
    <row r="94" spans="1:5" x14ac:dyDescent="0.25">
      <c r="A94" t="s">
        <v>364</v>
      </c>
      <c r="B94" s="3">
        <v>2635</v>
      </c>
      <c r="C94" s="3">
        <f t="shared" si="0"/>
        <v>3293.75</v>
      </c>
      <c r="E94" s="5">
        <f t="shared" si="1"/>
        <v>0</v>
      </c>
    </row>
    <row r="95" spans="1:5" x14ac:dyDescent="0.25">
      <c r="A95" t="s">
        <v>365</v>
      </c>
      <c r="B95" s="3">
        <v>2110</v>
      </c>
      <c r="C95" s="3">
        <f t="shared" si="0"/>
        <v>2637.5</v>
      </c>
      <c r="E95" s="5">
        <f t="shared" si="1"/>
        <v>0</v>
      </c>
    </row>
    <row r="96" spans="1:5" x14ac:dyDescent="0.25">
      <c r="A96" t="s">
        <v>366</v>
      </c>
      <c r="B96" s="3">
        <v>1005</v>
      </c>
      <c r="C96" s="3">
        <f t="shared" si="0"/>
        <v>1256.25</v>
      </c>
      <c r="E96" s="5">
        <f t="shared" si="1"/>
        <v>0</v>
      </c>
    </row>
    <row r="97" spans="1:5" x14ac:dyDescent="0.25">
      <c r="A97" t="s">
        <v>367</v>
      </c>
      <c r="B97" s="3">
        <v>810</v>
      </c>
      <c r="C97" s="3">
        <f t="shared" si="0"/>
        <v>1012.5</v>
      </c>
      <c r="E97" s="5">
        <f t="shared" si="1"/>
        <v>0</v>
      </c>
    </row>
    <row r="98" spans="1:5" x14ac:dyDescent="0.25">
      <c r="B98" s="3"/>
      <c r="C98" s="3"/>
      <c r="E98" s="5"/>
    </row>
    <row r="99" spans="1:5" x14ac:dyDescent="0.25">
      <c r="A99" s="24" t="s">
        <v>368</v>
      </c>
      <c r="B99" s="3"/>
      <c r="C99" s="3"/>
      <c r="E99" s="5"/>
    </row>
    <row r="100" spans="1:5" x14ac:dyDescent="0.25">
      <c r="A100" t="s">
        <v>369</v>
      </c>
      <c r="B100" s="3">
        <v>3300</v>
      </c>
      <c r="C100" s="3">
        <f t="shared" si="0"/>
        <v>4125</v>
      </c>
      <c r="E100" s="5">
        <f t="shared" ref="E100:E105" si="3">ROUNDUP(C100*D100,0)</f>
        <v>0</v>
      </c>
    </row>
    <row r="101" spans="1:5" x14ac:dyDescent="0.25">
      <c r="A101" t="s">
        <v>370</v>
      </c>
      <c r="B101" s="3">
        <v>1964</v>
      </c>
      <c r="C101" s="3">
        <f t="shared" ref="C101:C104" si="4">B101*1.25</f>
        <v>2455</v>
      </c>
      <c r="E101" s="5">
        <f t="shared" si="3"/>
        <v>0</v>
      </c>
    </row>
    <row r="102" spans="1:5" x14ac:dyDescent="0.25">
      <c r="A102" t="s">
        <v>371</v>
      </c>
      <c r="B102" s="3">
        <v>1374</v>
      </c>
      <c r="C102" s="3">
        <f t="shared" si="4"/>
        <v>1717.5</v>
      </c>
      <c r="E102" s="5">
        <f t="shared" si="3"/>
        <v>0</v>
      </c>
    </row>
    <row r="103" spans="1:5" x14ac:dyDescent="0.25">
      <c r="A103" t="s">
        <v>372</v>
      </c>
      <c r="B103" s="3">
        <v>1080</v>
      </c>
      <c r="C103" s="3">
        <f t="shared" si="4"/>
        <v>1350</v>
      </c>
      <c r="E103" s="5">
        <f t="shared" si="3"/>
        <v>0</v>
      </c>
    </row>
    <row r="104" spans="1:5" x14ac:dyDescent="0.25">
      <c r="A104" t="s">
        <v>373</v>
      </c>
      <c r="B104" s="3">
        <v>785</v>
      </c>
      <c r="C104" s="3">
        <f t="shared" si="4"/>
        <v>981.25</v>
      </c>
      <c r="E104" s="5">
        <f t="shared" si="3"/>
        <v>0</v>
      </c>
    </row>
    <row r="105" spans="1:5" x14ac:dyDescent="0.25">
      <c r="B105" s="3">
        <v>0</v>
      </c>
      <c r="C105" s="3">
        <f t="shared" ref="C105" si="5">B105*1.25</f>
        <v>0</v>
      </c>
      <c r="E105" s="5">
        <f t="shared" si="3"/>
        <v>0</v>
      </c>
    </row>
    <row r="108" spans="1:5" x14ac:dyDescent="0.25">
      <c r="A108" s="1" t="s">
        <v>9</v>
      </c>
      <c r="E108" s="6">
        <f>ROUNDUP(SUM(E4:E107),0)</f>
        <v>0</v>
      </c>
    </row>
    <row r="109" spans="1:5" x14ac:dyDescent="0.25">
      <c r="A109" s="1" t="s">
        <v>10</v>
      </c>
      <c r="B109" s="25" t="s">
        <v>8</v>
      </c>
      <c r="C109" s="25"/>
      <c r="D109" s="25"/>
      <c r="E109" s="6">
        <f>ROUNDUP(E108*1.03,0)</f>
        <v>0</v>
      </c>
    </row>
    <row r="110" spans="1:5" x14ac:dyDescent="0.25">
      <c r="A110" s="1" t="s">
        <v>11</v>
      </c>
      <c r="B110" s="25"/>
      <c r="C110" s="25"/>
      <c r="D110" s="25"/>
      <c r="E110" s="6">
        <f>ROUNDUP(E109*1.03,0)</f>
        <v>0</v>
      </c>
    </row>
    <row r="111" spans="1:5" x14ac:dyDescent="0.25">
      <c r="A111" s="1" t="s">
        <v>12</v>
      </c>
      <c r="B111" s="25"/>
      <c r="C111" s="25"/>
      <c r="D111" s="25"/>
      <c r="E111" s="6">
        <f>ROUNDUP(E110*1.03,0)</f>
        <v>0</v>
      </c>
    </row>
    <row r="112" spans="1:5" x14ac:dyDescent="0.25">
      <c r="A112" s="1" t="s">
        <v>13</v>
      </c>
      <c r="B112" s="25"/>
      <c r="C112" s="25"/>
      <c r="D112" s="25"/>
      <c r="E112" s="6">
        <f>ROUNDUP(E111*1.03,0)</f>
        <v>0</v>
      </c>
    </row>
    <row r="113" spans="1:5" x14ac:dyDescent="0.25">
      <c r="E113" s="5"/>
    </row>
    <row r="114" spans="1:5" x14ac:dyDescent="0.25">
      <c r="A114" s="1" t="s">
        <v>5</v>
      </c>
      <c r="E114" s="6">
        <f>ROUNDUP(SUM(E108:E113),0)</f>
        <v>0</v>
      </c>
    </row>
    <row r="117" spans="1:5" x14ac:dyDescent="0.25">
      <c r="A117" s="10" t="s">
        <v>41</v>
      </c>
    </row>
  </sheetData>
  <mergeCells count="1">
    <mergeCell ref="B109:D112"/>
  </mergeCells>
  <hyperlinks>
    <hyperlink ref="A117" location="Overview!A1" display="Overview!A1" xr:uid="{B7457B36-1DD4-4802-8323-E4D6CCBBA570}"/>
  </hyperlinks>
  <pageMargins left="0.3" right="0.3" top="0.3" bottom="0.3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3D6AF-6DC9-4F78-9900-EE7050CFB2BF}">
  <dimension ref="A1:F25"/>
  <sheetViews>
    <sheetView workbookViewId="0"/>
  </sheetViews>
  <sheetFormatPr defaultRowHeight="15" x14ac:dyDescent="0.25"/>
  <cols>
    <col min="1" max="1" width="41" bestFit="1" customWidth="1"/>
    <col min="2" max="2" width="20.140625" style="4" customWidth="1"/>
    <col min="3" max="3" width="15.42578125" style="4" customWidth="1"/>
    <col min="4" max="4" width="9.85546875" style="4" customWidth="1"/>
    <col min="5" max="5" width="13.140625" style="4" customWidth="1"/>
    <col min="6" max="6" width="29.5703125" customWidth="1"/>
  </cols>
  <sheetData>
    <row r="1" spans="1:6" x14ac:dyDescent="0.25">
      <c r="A1" s="1" t="s">
        <v>20</v>
      </c>
      <c r="B1" s="2"/>
      <c r="C1" s="2"/>
      <c r="D1" s="2"/>
      <c r="E1" s="2"/>
    </row>
    <row r="2" spans="1:6" x14ac:dyDescent="0.25">
      <c r="A2" s="1"/>
      <c r="B2" s="2"/>
      <c r="C2" s="2"/>
      <c r="D2" s="2"/>
      <c r="E2" s="2"/>
    </row>
    <row r="3" spans="1:6" x14ac:dyDescent="0.25">
      <c r="A3" s="7" t="s">
        <v>1</v>
      </c>
      <c r="B3" s="8" t="s">
        <v>6</v>
      </c>
      <c r="C3" s="8" t="s">
        <v>7</v>
      </c>
      <c r="D3" s="8" t="s">
        <v>2</v>
      </c>
      <c r="E3" s="8" t="s">
        <v>3</v>
      </c>
      <c r="F3" s="9" t="s">
        <v>4</v>
      </c>
    </row>
    <row r="4" spans="1:6" x14ac:dyDescent="0.25">
      <c r="A4" t="s">
        <v>21</v>
      </c>
      <c r="B4" s="3">
        <v>102</v>
      </c>
      <c r="C4" s="3">
        <f>B4*1.25</f>
        <v>127.5</v>
      </c>
      <c r="E4" s="5">
        <f>ROUNDUP(C4*D4,0)</f>
        <v>0</v>
      </c>
      <c r="F4" t="s">
        <v>18</v>
      </c>
    </row>
    <row r="5" spans="1:6" x14ac:dyDescent="0.25">
      <c r="A5" t="s">
        <v>22</v>
      </c>
      <c r="B5" s="3">
        <v>102</v>
      </c>
      <c r="C5" s="3">
        <f t="shared" ref="C5:C8" si="0">B5*1.25</f>
        <v>127.5</v>
      </c>
      <c r="E5" s="5">
        <f>ROUNDUP(C5*D5,0)</f>
        <v>0</v>
      </c>
      <c r="F5" t="s">
        <v>18</v>
      </c>
    </row>
    <row r="6" spans="1:6" x14ac:dyDescent="0.25">
      <c r="A6" t="s">
        <v>140</v>
      </c>
      <c r="B6" s="3">
        <v>71.25</v>
      </c>
      <c r="C6" s="3">
        <f t="shared" si="0"/>
        <v>89.0625</v>
      </c>
      <c r="E6" s="5">
        <f>ROUNDUP(C6*D6,0)</f>
        <v>0</v>
      </c>
      <c r="F6" t="s">
        <v>18</v>
      </c>
    </row>
    <row r="7" spans="1:6" x14ac:dyDescent="0.25">
      <c r="A7" t="s">
        <v>146</v>
      </c>
      <c r="B7" s="3">
        <v>178.25</v>
      </c>
      <c r="C7" s="3">
        <f t="shared" si="0"/>
        <v>222.8125</v>
      </c>
      <c r="E7" s="5">
        <f>ROUNDUP(C7*D7,0)</f>
        <v>0</v>
      </c>
      <c r="F7" t="s">
        <v>18</v>
      </c>
    </row>
    <row r="8" spans="1:6" x14ac:dyDescent="0.25">
      <c r="A8" t="s">
        <v>141</v>
      </c>
      <c r="B8" s="3">
        <v>103</v>
      </c>
      <c r="C8" s="3">
        <f t="shared" si="0"/>
        <v>128.75</v>
      </c>
      <c r="E8" s="5">
        <f>ROUNDUP(C8*D8,0)</f>
        <v>0</v>
      </c>
      <c r="F8" t="s">
        <v>18</v>
      </c>
    </row>
    <row r="9" spans="1:6" x14ac:dyDescent="0.25">
      <c r="A9" t="s">
        <v>142</v>
      </c>
      <c r="B9" s="3">
        <v>36.25</v>
      </c>
      <c r="C9" s="3">
        <f t="shared" ref="C9:C12" si="1">B9*1.25</f>
        <v>45.3125</v>
      </c>
      <c r="E9" s="5">
        <f t="shared" ref="E9:E12" si="2">ROUNDUP(C9*D9,0)</f>
        <v>0</v>
      </c>
      <c r="F9" t="s">
        <v>18</v>
      </c>
    </row>
    <row r="10" spans="1:6" x14ac:dyDescent="0.25">
      <c r="A10" t="s">
        <v>147</v>
      </c>
      <c r="B10" s="3">
        <v>57.75</v>
      </c>
      <c r="C10" s="3">
        <f t="shared" si="1"/>
        <v>72.1875</v>
      </c>
      <c r="E10" s="5">
        <f t="shared" si="2"/>
        <v>0</v>
      </c>
      <c r="F10" t="s">
        <v>18</v>
      </c>
    </row>
    <row r="11" spans="1:6" x14ac:dyDescent="0.25">
      <c r="A11" t="s">
        <v>148</v>
      </c>
      <c r="B11" s="3">
        <v>20.75</v>
      </c>
      <c r="C11" s="3">
        <f t="shared" si="1"/>
        <v>25.9375</v>
      </c>
      <c r="E11" s="5">
        <f t="shared" si="2"/>
        <v>0</v>
      </c>
      <c r="F11" t="s">
        <v>18</v>
      </c>
    </row>
    <row r="12" spans="1:6" x14ac:dyDescent="0.25">
      <c r="A12" t="s">
        <v>149</v>
      </c>
      <c r="B12" s="3">
        <v>367</v>
      </c>
      <c r="C12" s="3">
        <f t="shared" si="1"/>
        <v>458.75</v>
      </c>
      <c r="E12" s="5">
        <f t="shared" si="2"/>
        <v>0</v>
      </c>
      <c r="F12" t="s">
        <v>150</v>
      </c>
    </row>
    <row r="13" spans="1:6" x14ac:dyDescent="0.25">
      <c r="B13" s="3">
        <v>0</v>
      </c>
      <c r="C13" s="3">
        <f t="shared" ref="C13" si="3">B13*1.25</f>
        <v>0</v>
      </c>
      <c r="E13" s="5">
        <f t="shared" ref="E13" si="4">ROUNDUP(C13*D13,0)</f>
        <v>0</v>
      </c>
    </row>
    <row r="16" spans="1:6" x14ac:dyDescent="0.25">
      <c r="A16" s="1" t="s">
        <v>9</v>
      </c>
      <c r="E16" s="6">
        <f>ROUNDUP(SUM(E4:E15),0)</f>
        <v>0</v>
      </c>
    </row>
    <row r="17" spans="1:5" x14ac:dyDescent="0.25">
      <c r="A17" s="1" t="s">
        <v>10</v>
      </c>
      <c r="B17" s="25" t="s">
        <v>8</v>
      </c>
      <c r="C17" s="25"/>
      <c r="D17" s="25"/>
      <c r="E17" s="6">
        <f>ROUNDUP(E16*1.03,0)</f>
        <v>0</v>
      </c>
    </row>
    <row r="18" spans="1:5" x14ac:dyDescent="0.25">
      <c r="A18" s="1" t="s">
        <v>11</v>
      </c>
      <c r="B18" s="25"/>
      <c r="C18" s="25"/>
      <c r="D18" s="25"/>
      <c r="E18" s="6">
        <f>ROUNDUP(E17*1.03,0)</f>
        <v>0</v>
      </c>
    </row>
    <row r="19" spans="1:5" x14ac:dyDescent="0.25">
      <c r="A19" s="1" t="s">
        <v>12</v>
      </c>
      <c r="B19" s="25"/>
      <c r="C19" s="25"/>
      <c r="D19" s="25"/>
      <c r="E19" s="6">
        <f>ROUNDUP(E18*1.03,0)</f>
        <v>0</v>
      </c>
    </row>
    <row r="20" spans="1:5" x14ac:dyDescent="0.25">
      <c r="A20" s="1" t="s">
        <v>13</v>
      </c>
      <c r="B20" s="25"/>
      <c r="C20" s="25"/>
      <c r="D20" s="25"/>
      <c r="E20" s="6">
        <f>ROUNDUP(E19*1.03,0)</f>
        <v>0</v>
      </c>
    </row>
    <row r="21" spans="1:5" x14ac:dyDescent="0.25">
      <c r="E21" s="5"/>
    </row>
    <row r="22" spans="1:5" x14ac:dyDescent="0.25">
      <c r="A22" s="1" t="s">
        <v>5</v>
      </c>
      <c r="E22" s="6">
        <f>ROUNDUP(SUM(E16:E21),0)</f>
        <v>0</v>
      </c>
    </row>
    <row r="25" spans="1:5" x14ac:dyDescent="0.25">
      <c r="A25" s="10" t="s">
        <v>41</v>
      </c>
    </row>
  </sheetData>
  <mergeCells count="1">
    <mergeCell ref="B17:D20"/>
  </mergeCells>
  <hyperlinks>
    <hyperlink ref="A25" location="Overview!A1" display="Overview!A1" xr:uid="{65B9A410-2BB7-4CF9-A2B1-E096E6E47DAA}"/>
  </hyperlinks>
  <pageMargins left="0.3" right="0.3" top="0.3" bottom="0.3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74F58-0754-4D19-B996-7ADC2F654298}">
  <dimension ref="A1:F24"/>
  <sheetViews>
    <sheetView workbookViewId="0"/>
  </sheetViews>
  <sheetFormatPr defaultRowHeight="15" x14ac:dyDescent="0.25"/>
  <cols>
    <col min="1" max="1" width="31" bestFit="1" customWidth="1"/>
    <col min="2" max="2" width="20.140625" style="4" customWidth="1"/>
    <col min="3" max="3" width="15.42578125" style="4" customWidth="1"/>
    <col min="4" max="4" width="9.85546875" style="4" customWidth="1"/>
    <col min="5" max="5" width="13.140625" style="4" customWidth="1"/>
    <col min="6" max="6" width="29.5703125" customWidth="1"/>
  </cols>
  <sheetData>
    <row r="1" spans="1:6" x14ac:dyDescent="0.25">
      <c r="A1" s="1" t="s">
        <v>25</v>
      </c>
      <c r="B1" s="2"/>
      <c r="C1" s="2"/>
      <c r="D1" s="2"/>
      <c r="E1" s="2"/>
    </row>
    <row r="2" spans="1:6" x14ac:dyDescent="0.25">
      <c r="A2" s="1"/>
      <c r="B2" s="2"/>
      <c r="C2" s="2"/>
      <c r="D2" s="2"/>
      <c r="E2" s="2"/>
    </row>
    <row r="3" spans="1:6" x14ac:dyDescent="0.25">
      <c r="A3" s="7" t="s">
        <v>1</v>
      </c>
      <c r="B3" s="8" t="s">
        <v>6</v>
      </c>
      <c r="C3" s="8" t="s">
        <v>7</v>
      </c>
      <c r="D3" s="8" t="s">
        <v>2</v>
      </c>
      <c r="E3" s="8" t="s">
        <v>3</v>
      </c>
      <c r="F3" s="9" t="s">
        <v>4</v>
      </c>
    </row>
    <row r="4" spans="1:6" x14ac:dyDescent="0.25">
      <c r="A4" t="s">
        <v>482</v>
      </c>
      <c r="B4" s="3">
        <v>800</v>
      </c>
      <c r="C4" s="3">
        <f>B4*1.25</f>
        <v>1000</v>
      </c>
      <c r="E4" s="5">
        <f>ROUNDUP(C4*D4,0)</f>
        <v>0</v>
      </c>
    </row>
    <row r="5" spans="1:6" x14ac:dyDescent="0.25">
      <c r="A5" t="s">
        <v>483</v>
      </c>
      <c r="B5" s="3">
        <v>110</v>
      </c>
      <c r="C5" s="3">
        <f t="shared" ref="C5:C11" si="0">B5*1.25</f>
        <v>137.5</v>
      </c>
      <c r="E5" s="5">
        <f>ROUNDUP(C5*D5,0)</f>
        <v>0</v>
      </c>
    </row>
    <row r="6" spans="1:6" x14ac:dyDescent="0.25">
      <c r="A6" t="s">
        <v>484</v>
      </c>
      <c r="B6" s="3">
        <v>1065</v>
      </c>
      <c r="C6" s="3">
        <f t="shared" ref="C6:C8" si="1">B6*1.25</f>
        <v>1331.25</v>
      </c>
      <c r="E6" s="5">
        <f t="shared" ref="E6:E8" si="2">ROUNDUP(C6*D6,0)</f>
        <v>0</v>
      </c>
    </row>
    <row r="7" spans="1:6" x14ac:dyDescent="0.25">
      <c r="A7" t="s">
        <v>485</v>
      </c>
      <c r="B7" s="3">
        <v>1750</v>
      </c>
      <c r="C7" s="3">
        <f t="shared" si="1"/>
        <v>2187.5</v>
      </c>
      <c r="E7" s="5">
        <f t="shared" si="2"/>
        <v>0</v>
      </c>
    </row>
    <row r="8" spans="1:6" x14ac:dyDescent="0.25">
      <c r="A8" t="s">
        <v>486</v>
      </c>
      <c r="B8" s="3">
        <v>4.75</v>
      </c>
      <c r="C8" s="3">
        <f t="shared" si="1"/>
        <v>5.9375</v>
      </c>
      <c r="E8" s="5">
        <f t="shared" si="2"/>
        <v>0</v>
      </c>
    </row>
    <row r="9" spans="1:6" x14ac:dyDescent="0.25">
      <c r="A9" t="s">
        <v>487</v>
      </c>
      <c r="B9" s="3">
        <v>135</v>
      </c>
      <c r="C9" s="3">
        <f t="shared" si="0"/>
        <v>168.75</v>
      </c>
      <c r="E9" s="5">
        <f>ROUNDUP(C9*D9,0)</f>
        <v>0</v>
      </c>
    </row>
    <row r="10" spans="1:6" x14ac:dyDescent="0.25">
      <c r="A10" t="s">
        <v>488</v>
      </c>
      <c r="B10" s="3">
        <v>77</v>
      </c>
      <c r="C10" s="3">
        <f t="shared" si="0"/>
        <v>96.25</v>
      </c>
      <c r="E10" s="5">
        <f>ROUNDUP(C10*D10,0)</f>
        <v>0</v>
      </c>
    </row>
    <row r="11" spans="1:6" x14ac:dyDescent="0.25">
      <c r="B11" s="3">
        <v>0</v>
      </c>
      <c r="C11" s="3">
        <f t="shared" si="0"/>
        <v>0</v>
      </c>
      <c r="E11" s="5">
        <f>ROUNDUP(C11*D11,0)</f>
        <v>0</v>
      </c>
    </row>
    <row r="15" spans="1:6" x14ac:dyDescent="0.25">
      <c r="A15" s="1" t="s">
        <v>9</v>
      </c>
      <c r="E15" s="6">
        <f>ROUNDUP(SUM(E4:E14),0)</f>
        <v>0</v>
      </c>
    </row>
    <row r="16" spans="1:6" x14ac:dyDescent="0.25">
      <c r="A16" s="1" t="s">
        <v>10</v>
      </c>
      <c r="B16" s="25" t="s">
        <v>8</v>
      </c>
      <c r="C16" s="25"/>
      <c r="D16" s="25"/>
      <c r="E16" s="6">
        <f>ROUNDUP(E15*1.03,0)</f>
        <v>0</v>
      </c>
    </row>
    <row r="17" spans="1:5" x14ac:dyDescent="0.25">
      <c r="A17" s="1" t="s">
        <v>11</v>
      </c>
      <c r="B17" s="25"/>
      <c r="C17" s="25"/>
      <c r="D17" s="25"/>
      <c r="E17" s="6">
        <f>ROUNDUP(E16*1.03,0)</f>
        <v>0</v>
      </c>
    </row>
    <row r="18" spans="1:5" x14ac:dyDescent="0.25">
      <c r="A18" s="1" t="s">
        <v>12</v>
      </c>
      <c r="B18" s="25"/>
      <c r="C18" s="25"/>
      <c r="D18" s="25"/>
      <c r="E18" s="6">
        <f>ROUNDUP(E17*1.03,0)</f>
        <v>0</v>
      </c>
    </row>
    <row r="19" spans="1:5" x14ac:dyDescent="0.25">
      <c r="A19" s="1" t="s">
        <v>13</v>
      </c>
      <c r="B19" s="25"/>
      <c r="C19" s="25"/>
      <c r="D19" s="25"/>
      <c r="E19" s="6">
        <f>ROUNDUP(E18*1.03,0)</f>
        <v>0</v>
      </c>
    </row>
    <row r="20" spans="1:5" x14ac:dyDescent="0.25">
      <c r="E20" s="5"/>
    </row>
    <row r="21" spans="1:5" x14ac:dyDescent="0.25">
      <c r="A21" s="1" t="s">
        <v>5</v>
      </c>
      <c r="E21" s="6">
        <f>ROUNDUP(SUM(E15:E20),0)</f>
        <v>0</v>
      </c>
    </row>
    <row r="24" spans="1:5" x14ac:dyDescent="0.25">
      <c r="A24" s="10" t="s">
        <v>41</v>
      </c>
    </row>
  </sheetData>
  <mergeCells count="1">
    <mergeCell ref="B16:D19"/>
  </mergeCells>
  <hyperlinks>
    <hyperlink ref="A24" location="Overview!A1" display="Overview!A1" xr:uid="{54EDEA87-6B2F-4A64-B89E-38201FC0F4F3}"/>
  </hyperlinks>
  <pageMargins left="0.3" right="0.3" top="0.3" bottom="0.3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57B3E-492A-4213-9E41-B9F46DD1238F}">
  <dimension ref="A1:F21"/>
  <sheetViews>
    <sheetView workbookViewId="0"/>
  </sheetViews>
  <sheetFormatPr defaultRowHeight="15" x14ac:dyDescent="0.25"/>
  <cols>
    <col min="1" max="1" width="45.7109375" bestFit="1" customWidth="1"/>
    <col min="2" max="2" width="20.140625" style="4" customWidth="1"/>
    <col min="3" max="3" width="15.42578125" style="4" customWidth="1"/>
    <col min="4" max="4" width="9.85546875" style="4" customWidth="1"/>
    <col min="5" max="5" width="13.140625" style="4" customWidth="1"/>
    <col min="6" max="6" width="29.5703125" customWidth="1"/>
  </cols>
  <sheetData>
    <row r="1" spans="1:6" x14ac:dyDescent="0.25">
      <c r="A1" s="1" t="s">
        <v>49</v>
      </c>
      <c r="B1" s="2"/>
      <c r="C1" s="2"/>
      <c r="D1" s="2"/>
      <c r="E1" s="2"/>
    </row>
    <row r="2" spans="1:6" x14ac:dyDescent="0.25">
      <c r="A2" s="1"/>
      <c r="B2" s="2"/>
      <c r="C2" s="2"/>
      <c r="D2" s="2"/>
      <c r="E2" s="2"/>
    </row>
    <row r="3" spans="1:6" x14ac:dyDescent="0.25">
      <c r="A3" s="7" t="s">
        <v>1</v>
      </c>
      <c r="B3" s="8" t="s">
        <v>6</v>
      </c>
      <c r="C3" s="8" t="s">
        <v>7</v>
      </c>
      <c r="D3" s="8" t="s">
        <v>2</v>
      </c>
      <c r="E3" s="8" t="s">
        <v>3</v>
      </c>
      <c r="F3" s="9" t="s">
        <v>4</v>
      </c>
    </row>
    <row r="4" spans="1:6" x14ac:dyDescent="0.25">
      <c r="A4" t="s">
        <v>66</v>
      </c>
      <c r="B4" s="3">
        <v>335</v>
      </c>
      <c r="C4" s="3">
        <f>B4*1.25</f>
        <v>418.75</v>
      </c>
      <c r="E4" s="5">
        <f>ROUNDUP(C4*D4,0)</f>
        <v>0</v>
      </c>
      <c r="F4" t="s">
        <v>70</v>
      </c>
    </row>
    <row r="5" spans="1:6" x14ac:dyDescent="0.25">
      <c r="A5" t="s">
        <v>67</v>
      </c>
      <c r="B5" s="3">
        <v>585</v>
      </c>
      <c r="C5" s="3">
        <f t="shared" ref="C5:C8" si="0">B5*1.25</f>
        <v>731.25</v>
      </c>
      <c r="E5" s="5">
        <f>ROUNDUP(C5*D5,0)</f>
        <v>0</v>
      </c>
      <c r="F5" t="s">
        <v>70</v>
      </c>
    </row>
    <row r="6" spans="1:6" x14ac:dyDescent="0.25">
      <c r="A6" t="s">
        <v>68</v>
      </c>
      <c r="B6" s="3">
        <v>230</v>
      </c>
      <c r="C6" s="3">
        <f t="shared" si="0"/>
        <v>287.5</v>
      </c>
      <c r="E6" s="5">
        <f>ROUNDUP(C6*D6,0)</f>
        <v>0</v>
      </c>
      <c r="F6" t="s">
        <v>70</v>
      </c>
    </row>
    <row r="7" spans="1:6" x14ac:dyDescent="0.25">
      <c r="A7" t="s">
        <v>69</v>
      </c>
      <c r="B7" s="3">
        <v>40</v>
      </c>
      <c r="C7" s="3">
        <f t="shared" si="0"/>
        <v>50</v>
      </c>
      <c r="E7" s="5">
        <f>ROUNDUP(C7*D7,0)</f>
        <v>0</v>
      </c>
      <c r="F7" t="s">
        <v>71</v>
      </c>
    </row>
    <row r="8" spans="1:6" x14ac:dyDescent="0.25">
      <c r="B8" s="3">
        <v>0</v>
      </c>
      <c r="C8" s="3">
        <f t="shared" si="0"/>
        <v>0</v>
      </c>
      <c r="E8" s="5">
        <f>ROUNDUP(C8*D8,0)</f>
        <v>0</v>
      </c>
    </row>
    <row r="12" spans="1:6" x14ac:dyDescent="0.25">
      <c r="A12" s="1" t="s">
        <v>9</v>
      </c>
      <c r="E12" s="6">
        <f>ROUNDUP(SUM(E4:E11),0)</f>
        <v>0</v>
      </c>
    </row>
    <row r="13" spans="1:6" x14ac:dyDescent="0.25">
      <c r="A13" s="1" t="s">
        <v>10</v>
      </c>
      <c r="B13" s="25" t="s">
        <v>8</v>
      </c>
      <c r="C13" s="25"/>
      <c r="D13" s="25"/>
      <c r="E13" s="6">
        <f>ROUNDUP(E12*1.03,0)</f>
        <v>0</v>
      </c>
    </row>
    <row r="14" spans="1:6" x14ac:dyDescent="0.25">
      <c r="A14" s="1" t="s">
        <v>11</v>
      </c>
      <c r="B14" s="25"/>
      <c r="C14" s="25"/>
      <c r="D14" s="25"/>
      <c r="E14" s="6">
        <f>ROUNDUP(E13*1.03,0)</f>
        <v>0</v>
      </c>
    </row>
    <row r="15" spans="1:6" x14ac:dyDescent="0.25">
      <c r="A15" s="1" t="s">
        <v>12</v>
      </c>
      <c r="B15" s="25"/>
      <c r="C15" s="25"/>
      <c r="D15" s="25"/>
      <c r="E15" s="6">
        <f>ROUNDUP(E14*1.03,0)</f>
        <v>0</v>
      </c>
    </row>
    <row r="16" spans="1:6" x14ac:dyDescent="0.25">
      <c r="A16" s="1" t="s">
        <v>13</v>
      </c>
      <c r="B16" s="25"/>
      <c r="C16" s="25"/>
      <c r="D16" s="25"/>
      <c r="E16" s="6">
        <f>ROUNDUP(E15*1.03,0)</f>
        <v>0</v>
      </c>
    </row>
    <row r="17" spans="1:5" x14ac:dyDescent="0.25">
      <c r="E17" s="5"/>
    </row>
    <row r="18" spans="1:5" x14ac:dyDescent="0.25">
      <c r="A18" s="1" t="s">
        <v>5</v>
      </c>
      <c r="E18" s="6">
        <f>ROUNDUP(SUM(E12:E17),0)</f>
        <v>0</v>
      </c>
    </row>
    <row r="21" spans="1:5" x14ac:dyDescent="0.25">
      <c r="A21" s="10" t="s">
        <v>41</v>
      </c>
    </row>
  </sheetData>
  <mergeCells count="1">
    <mergeCell ref="B13:D16"/>
  </mergeCells>
  <hyperlinks>
    <hyperlink ref="A21" location="Overview!A1" display="Overview!A1" xr:uid="{F9C4597A-1CA0-41C9-8873-E89575E2EF54}"/>
  </hyperlinks>
  <pageMargins left="0.3" right="0.3" top="0.3" bottom="0.3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463AF-FD2F-4F4E-A1E8-DBE1013E1B56}">
  <dimension ref="A1:F28"/>
  <sheetViews>
    <sheetView workbookViewId="0"/>
  </sheetViews>
  <sheetFormatPr defaultRowHeight="15" x14ac:dyDescent="0.25"/>
  <cols>
    <col min="1" max="1" width="78.85546875" bestFit="1" customWidth="1"/>
    <col min="2" max="2" width="20.140625" style="4" customWidth="1"/>
    <col min="3" max="3" width="15.42578125" style="4" customWidth="1"/>
    <col min="4" max="4" width="9.85546875" style="4" customWidth="1"/>
    <col min="5" max="5" width="13.140625" style="4" customWidth="1"/>
    <col min="6" max="6" width="29.5703125" customWidth="1"/>
  </cols>
  <sheetData>
    <row r="1" spans="1:6" x14ac:dyDescent="0.25">
      <c r="A1" s="1" t="s">
        <v>28</v>
      </c>
      <c r="B1" s="2"/>
      <c r="C1" s="2"/>
      <c r="D1" s="2"/>
      <c r="E1" s="2"/>
    </row>
    <row r="2" spans="1:6" x14ac:dyDescent="0.25">
      <c r="A2" s="1"/>
      <c r="B2" s="2"/>
      <c r="C2" s="2"/>
      <c r="D2" s="2"/>
      <c r="E2" s="2"/>
    </row>
    <row r="3" spans="1:6" x14ac:dyDescent="0.25">
      <c r="A3" s="7" t="s">
        <v>1</v>
      </c>
      <c r="B3" s="8" t="s">
        <v>6</v>
      </c>
      <c r="C3" s="8" t="s">
        <v>7</v>
      </c>
      <c r="D3" s="8" t="s">
        <v>2</v>
      </c>
      <c r="E3" s="8" t="s">
        <v>3</v>
      </c>
      <c r="F3" s="9" t="s">
        <v>4</v>
      </c>
    </row>
    <row r="4" spans="1:6" x14ac:dyDescent="0.25">
      <c r="A4" t="s">
        <v>136</v>
      </c>
      <c r="B4" s="3">
        <v>13000</v>
      </c>
      <c r="C4" s="3">
        <f t="shared" ref="C4:C15" si="0">B4*1.25</f>
        <v>16250</v>
      </c>
      <c r="E4" s="5">
        <f t="shared" ref="E4:E16" si="1">ROUNDUP(C4*D4,0)</f>
        <v>0</v>
      </c>
    </row>
    <row r="5" spans="1:6" x14ac:dyDescent="0.25">
      <c r="A5" t="s">
        <v>138</v>
      </c>
      <c r="B5" s="3">
        <v>11000</v>
      </c>
      <c r="C5" s="3">
        <f t="shared" si="0"/>
        <v>13750</v>
      </c>
      <c r="E5" s="5">
        <f t="shared" si="1"/>
        <v>0</v>
      </c>
    </row>
    <row r="6" spans="1:6" x14ac:dyDescent="0.25">
      <c r="A6" t="s">
        <v>236</v>
      </c>
      <c r="B6" s="3">
        <v>6500</v>
      </c>
      <c r="C6" s="3">
        <f t="shared" si="0"/>
        <v>8125</v>
      </c>
      <c r="E6" s="5">
        <f t="shared" si="1"/>
        <v>0</v>
      </c>
    </row>
    <row r="7" spans="1:6" x14ac:dyDescent="0.25">
      <c r="A7" t="s">
        <v>124</v>
      </c>
      <c r="B7" s="3">
        <v>260</v>
      </c>
      <c r="C7" s="3">
        <f t="shared" si="0"/>
        <v>325</v>
      </c>
      <c r="E7" s="5">
        <f t="shared" si="1"/>
        <v>0</v>
      </c>
    </row>
    <row r="8" spans="1:6" x14ac:dyDescent="0.25">
      <c r="A8" t="s">
        <v>137</v>
      </c>
      <c r="B8" s="3">
        <v>12000</v>
      </c>
      <c r="C8" s="3">
        <f t="shared" si="0"/>
        <v>15000</v>
      </c>
      <c r="E8" s="5">
        <f t="shared" si="1"/>
        <v>0</v>
      </c>
    </row>
    <row r="9" spans="1:6" x14ac:dyDescent="0.25">
      <c r="A9" t="s">
        <v>125</v>
      </c>
      <c r="B9" s="3">
        <v>260</v>
      </c>
      <c r="C9" s="3">
        <f t="shared" si="0"/>
        <v>325</v>
      </c>
      <c r="E9" s="5">
        <f t="shared" si="1"/>
        <v>0</v>
      </c>
    </row>
    <row r="10" spans="1:6" x14ac:dyDescent="0.25">
      <c r="A10" t="s">
        <v>126</v>
      </c>
      <c r="B10" s="3">
        <v>909</v>
      </c>
      <c r="C10" s="3">
        <f t="shared" si="0"/>
        <v>1136.25</v>
      </c>
      <c r="E10" s="5">
        <f t="shared" si="1"/>
        <v>0</v>
      </c>
    </row>
    <row r="11" spans="1:6" x14ac:dyDescent="0.25">
      <c r="A11" t="s">
        <v>127</v>
      </c>
      <c r="B11" s="3">
        <v>909</v>
      </c>
      <c r="C11" s="3">
        <f t="shared" si="0"/>
        <v>1136.25</v>
      </c>
      <c r="E11" s="5">
        <f t="shared" si="1"/>
        <v>0</v>
      </c>
    </row>
    <row r="12" spans="1:6" x14ac:dyDescent="0.25">
      <c r="A12" t="s">
        <v>139</v>
      </c>
      <c r="B12" s="3">
        <v>8800</v>
      </c>
      <c r="C12" s="3">
        <f t="shared" si="0"/>
        <v>11000</v>
      </c>
      <c r="E12" s="5">
        <f t="shared" si="1"/>
        <v>0</v>
      </c>
    </row>
    <row r="13" spans="1:6" x14ac:dyDescent="0.25">
      <c r="A13" t="s">
        <v>128</v>
      </c>
      <c r="B13" s="3">
        <v>3245</v>
      </c>
      <c r="C13" s="3">
        <f t="shared" si="0"/>
        <v>4056.25</v>
      </c>
      <c r="E13" s="5">
        <f t="shared" si="1"/>
        <v>0</v>
      </c>
    </row>
    <row r="14" spans="1:6" x14ac:dyDescent="0.25">
      <c r="A14" t="s">
        <v>129</v>
      </c>
      <c r="B14" s="3">
        <v>909</v>
      </c>
      <c r="C14" s="3">
        <f t="shared" si="0"/>
        <v>1136.25</v>
      </c>
      <c r="E14" s="5">
        <f t="shared" si="1"/>
        <v>0</v>
      </c>
    </row>
    <row r="15" spans="1:6" x14ac:dyDescent="0.25">
      <c r="A15" t="s">
        <v>130</v>
      </c>
      <c r="B15" s="3">
        <v>909</v>
      </c>
      <c r="C15" s="3">
        <f t="shared" si="0"/>
        <v>1136.25</v>
      </c>
      <c r="E15" s="5">
        <f t="shared" si="1"/>
        <v>0</v>
      </c>
    </row>
    <row r="16" spans="1:6" x14ac:dyDescent="0.25">
      <c r="B16" s="3">
        <v>0</v>
      </c>
      <c r="C16" s="3">
        <f t="shared" ref="C16" si="2">B16*1.25</f>
        <v>0</v>
      </c>
      <c r="E16" s="5">
        <f t="shared" si="1"/>
        <v>0</v>
      </c>
    </row>
    <row r="19" spans="1:5" x14ac:dyDescent="0.25">
      <c r="A19" s="1" t="s">
        <v>9</v>
      </c>
      <c r="E19" s="6">
        <f>ROUNDUP(SUM(E4:E18),0)</f>
        <v>0</v>
      </c>
    </row>
    <row r="20" spans="1:5" x14ac:dyDescent="0.25">
      <c r="A20" s="1" t="s">
        <v>10</v>
      </c>
      <c r="B20" s="25" t="s">
        <v>8</v>
      </c>
      <c r="C20" s="25"/>
      <c r="D20" s="25"/>
      <c r="E20" s="6">
        <f>ROUNDUP(E19*1.03,0)</f>
        <v>0</v>
      </c>
    </row>
    <row r="21" spans="1:5" x14ac:dyDescent="0.25">
      <c r="A21" s="1" t="s">
        <v>11</v>
      </c>
      <c r="B21" s="25"/>
      <c r="C21" s="25"/>
      <c r="D21" s="25"/>
      <c r="E21" s="6">
        <f>ROUNDUP(E20*1.03,0)</f>
        <v>0</v>
      </c>
    </row>
    <row r="22" spans="1:5" x14ac:dyDescent="0.25">
      <c r="A22" s="1" t="s">
        <v>12</v>
      </c>
      <c r="B22" s="25"/>
      <c r="C22" s="25"/>
      <c r="D22" s="25"/>
      <c r="E22" s="6">
        <f>ROUNDUP(E21*1.03,0)</f>
        <v>0</v>
      </c>
    </row>
    <row r="23" spans="1:5" x14ac:dyDescent="0.25">
      <c r="A23" s="1" t="s">
        <v>13</v>
      </c>
      <c r="B23" s="25"/>
      <c r="C23" s="25"/>
      <c r="D23" s="25"/>
      <c r="E23" s="6">
        <f>ROUNDUP(E22*1.03,0)</f>
        <v>0</v>
      </c>
    </row>
    <row r="24" spans="1:5" x14ac:dyDescent="0.25">
      <c r="E24" s="5"/>
    </row>
    <row r="25" spans="1:5" x14ac:dyDescent="0.25">
      <c r="A25" s="1" t="s">
        <v>5</v>
      </c>
      <c r="E25" s="6">
        <f>ROUNDUP(SUM(E19:E24),0)</f>
        <v>0</v>
      </c>
    </row>
    <row r="28" spans="1:5" x14ac:dyDescent="0.25">
      <c r="A28" s="10" t="s">
        <v>41</v>
      </c>
    </row>
  </sheetData>
  <sortState xmlns:xlrd2="http://schemas.microsoft.com/office/spreadsheetml/2017/richdata2" ref="A4:E15">
    <sortCondition ref="A4:A15"/>
  </sortState>
  <mergeCells count="1">
    <mergeCell ref="B20:D23"/>
  </mergeCells>
  <hyperlinks>
    <hyperlink ref="A28" location="Overview!A1" display="Overview!A1" xr:uid="{ADE407AB-9ADB-4BAB-AB31-26E26BD0537A}"/>
  </hyperlinks>
  <pageMargins left="0.3" right="0.3" top="0.3" bottom="0.3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64705-48BD-4329-9C34-DCFC7433440F}">
  <dimension ref="A1:F21"/>
  <sheetViews>
    <sheetView workbookViewId="0"/>
  </sheetViews>
  <sheetFormatPr defaultRowHeight="15" x14ac:dyDescent="0.25"/>
  <cols>
    <col min="1" max="1" width="28.85546875" customWidth="1"/>
    <col min="2" max="2" width="20.140625" style="4" customWidth="1"/>
    <col min="3" max="3" width="15.42578125" style="4" customWidth="1"/>
    <col min="4" max="4" width="9.85546875" style="4" customWidth="1"/>
    <col min="5" max="5" width="13.140625" style="4" customWidth="1"/>
    <col min="6" max="6" width="29.5703125" customWidth="1"/>
  </cols>
  <sheetData>
    <row r="1" spans="1:6" x14ac:dyDescent="0.25">
      <c r="A1" s="1" t="s">
        <v>23</v>
      </c>
      <c r="B1" s="2"/>
      <c r="C1" s="2"/>
      <c r="D1" s="2"/>
      <c r="E1" s="2"/>
    </row>
    <row r="2" spans="1:6" x14ac:dyDescent="0.25">
      <c r="A2" s="1"/>
      <c r="B2" s="2"/>
      <c r="C2" s="2"/>
      <c r="D2" s="2"/>
      <c r="E2" s="2"/>
    </row>
    <row r="3" spans="1:6" x14ac:dyDescent="0.25">
      <c r="A3" s="7" t="s">
        <v>1</v>
      </c>
      <c r="B3" s="8" t="s">
        <v>6</v>
      </c>
      <c r="C3" s="8" t="s">
        <v>7</v>
      </c>
      <c r="D3" s="8" t="s">
        <v>2</v>
      </c>
      <c r="E3" s="8" t="s">
        <v>3</v>
      </c>
      <c r="F3" s="9" t="s">
        <v>4</v>
      </c>
    </row>
    <row r="4" spans="1:6" x14ac:dyDescent="0.25">
      <c r="A4" t="s">
        <v>131</v>
      </c>
      <c r="B4" s="3">
        <v>7.09</v>
      </c>
      <c r="C4" s="3">
        <f>B4*1.25</f>
        <v>8.8625000000000007</v>
      </c>
      <c r="E4" s="5">
        <f t="shared" ref="E4:E9" si="0">ROUNDUP(C4*D4,0)</f>
        <v>0</v>
      </c>
    </row>
    <row r="5" spans="1:6" x14ac:dyDescent="0.25">
      <c r="A5" t="s">
        <v>132</v>
      </c>
      <c r="B5" s="3">
        <v>4.99</v>
      </c>
      <c r="C5" s="3">
        <f t="shared" ref="C5:C8" si="1">B5*1.25</f>
        <v>6.2375000000000007</v>
      </c>
      <c r="E5" s="5">
        <f t="shared" si="0"/>
        <v>0</v>
      </c>
    </row>
    <row r="6" spans="1:6" x14ac:dyDescent="0.25">
      <c r="A6" t="s">
        <v>133</v>
      </c>
      <c r="B6" s="3">
        <v>3.94</v>
      </c>
      <c r="C6" s="3">
        <f t="shared" si="1"/>
        <v>4.9249999999999998</v>
      </c>
      <c r="E6" s="5">
        <f t="shared" si="0"/>
        <v>0</v>
      </c>
    </row>
    <row r="7" spans="1:6" x14ac:dyDescent="0.25">
      <c r="A7" t="s">
        <v>134</v>
      </c>
      <c r="B7" s="3">
        <v>11.55</v>
      </c>
      <c r="C7" s="3">
        <f t="shared" si="1"/>
        <v>14.4375</v>
      </c>
      <c r="E7" s="5">
        <f t="shared" si="0"/>
        <v>0</v>
      </c>
    </row>
    <row r="8" spans="1:6" x14ac:dyDescent="0.25">
      <c r="A8" t="s">
        <v>135</v>
      </c>
      <c r="B8" s="3">
        <v>15.75</v>
      </c>
      <c r="C8" s="3">
        <f t="shared" si="1"/>
        <v>19.6875</v>
      </c>
      <c r="E8" s="5">
        <f t="shared" si="0"/>
        <v>0</v>
      </c>
    </row>
    <row r="9" spans="1:6" x14ac:dyDescent="0.25">
      <c r="B9" s="3">
        <v>0</v>
      </c>
      <c r="C9" s="3">
        <f t="shared" ref="C9" si="2">B9*1.25</f>
        <v>0</v>
      </c>
      <c r="E9" s="5">
        <f t="shared" si="0"/>
        <v>0</v>
      </c>
    </row>
    <row r="12" spans="1:6" x14ac:dyDescent="0.25">
      <c r="A12" s="1" t="s">
        <v>9</v>
      </c>
      <c r="E12" s="6">
        <f>ROUNDUP(SUM(E4:E11),0)</f>
        <v>0</v>
      </c>
    </row>
    <row r="13" spans="1:6" x14ac:dyDescent="0.25">
      <c r="A13" s="1" t="s">
        <v>10</v>
      </c>
      <c r="B13" s="25" t="s">
        <v>8</v>
      </c>
      <c r="C13" s="25"/>
      <c r="D13" s="25"/>
      <c r="E13" s="6">
        <f>ROUNDUP(E12*1.03,0)</f>
        <v>0</v>
      </c>
    </row>
    <row r="14" spans="1:6" x14ac:dyDescent="0.25">
      <c r="A14" s="1" t="s">
        <v>11</v>
      </c>
      <c r="B14" s="25"/>
      <c r="C14" s="25"/>
      <c r="D14" s="25"/>
      <c r="E14" s="6">
        <f>ROUNDUP(E13*1.03,0)</f>
        <v>0</v>
      </c>
    </row>
    <row r="15" spans="1:6" x14ac:dyDescent="0.25">
      <c r="A15" s="1" t="s">
        <v>12</v>
      </c>
      <c r="B15" s="25"/>
      <c r="C15" s="25"/>
      <c r="D15" s="25"/>
      <c r="E15" s="6">
        <f>ROUNDUP(E14*1.03,0)</f>
        <v>0</v>
      </c>
    </row>
    <row r="16" spans="1:6" x14ac:dyDescent="0.25">
      <c r="A16" s="1" t="s">
        <v>13</v>
      </c>
      <c r="B16" s="25"/>
      <c r="C16" s="25"/>
      <c r="D16" s="25"/>
      <c r="E16" s="6">
        <f>ROUNDUP(E15*1.03,0)</f>
        <v>0</v>
      </c>
    </row>
    <row r="17" spans="1:5" x14ac:dyDescent="0.25">
      <c r="E17" s="5"/>
    </row>
    <row r="18" spans="1:5" x14ac:dyDescent="0.25">
      <c r="A18" s="1" t="s">
        <v>5</v>
      </c>
      <c r="E18" s="6">
        <f>ROUNDUP(SUM(E12:E17),0)</f>
        <v>0</v>
      </c>
    </row>
    <row r="21" spans="1:5" x14ac:dyDescent="0.25">
      <c r="A21" s="10" t="s">
        <v>41</v>
      </c>
    </row>
  </sheetData>
  <mergeCells count="1">
    <mergeCell ref="B13:D16"/>
  </mergeCells>
  <hyperlinks>
    <hyperlink ref="A21" location="Overview!A1" display="Overview!A1" xr:uid="{6E05CAAF-7575-4E7C-9717-E0D92E9F26C5}"/>
  </hyperlinks>
  <pageMargins left="0.3" right="0.3" top="0.3" bottom="0.3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5201C-FC28-401A-BE04-C48FE81FE67A}">
  <dimension ref="A1:F21"/>
  <sheetViews>
    <sheetView workbookViewId="0"/>
  </sheetViews>
  <sheetFormatPr defaultRowHeight="15" x14ac:dyDescent="0.25"/>
  <cols>
    <col min="1" max="1" width="68.5703125" bestFit="1" customWidth="1"/>
    <col min="2" max="2" width="20.140625" style="4" customWidth="1"/>
    <col min="3" max="3" width="15.42578125" style="4" customWidth="1"/>
    <col min="4" max="4" width="9.85546875" style="4" customWidth="1"/>
    <col min="5" max="5" width="13.140625" style="4" customWidth="1"/>
    <col min="6" max="6" width="29.5703125" customWidth="1"/>
  </cols>
  <sheetData>
    <row r="1" spans="1:6" x14ac:dyDescent="0.25">
      <c r="A1" s="1" t="s">
        <v>61</v>
      </c>
      <c r="B1" s="2"/>
      <c r="C1" s="2"/>
      <c r="D1" s="2"/>
      <c r="E1" s="2"/>
    </row>
    <row r="2" spans="1:6" x14ac:dyDescent="0.25">
      <c r="A2" s="1"/>
      <c r="B2" s="2"/>
      <c r="C2" s="2"/>
      <c r="D2" s="2"/>
      <c r="E2" s="2"/>
    </row>
    <row r="3" spans="1:6" x14ac:dyDescent="0.25">
      <c r="A3" s="7" t="s">
        <v>1</v>
      </c>
      <c r="B3" s="8" t="s">
        <v>6</v>
      </c>
      <c r="C3" s="8" t="s">
        <v>7</v>
      </c>
      <c r="D3" s="8" t="s">
        <v>2</v>
      </c>
      <c r="E3" s="8" t="s">
        <v>3</v>
      </c>
      <c r="F3" s="9" t="s">
        <v>4</v>
      </c>
    </row>
    <row r="4" spans="1:6" x14ac:dyDescent="0.25">
      <c r="A4" t="s">
        <v>429</v>
      </c>
      <c r="B4" s="3">
        <v>850</v>
      </c>
      <c r="C4" s="3">
        <f>B4*1.25</f>
        <v>1062.5</v>
      </c>
      <c r="E4" s="5">
        <f t="shared" ref="E4:E9" si="0">ROUNDUP(C4*D4,0)</f>
        <v>0</v>
      </c>
    </row>
    <row r="5" spans="1:6" x14ac:dyDescent="0.25">
      <c r="A5" t="s">
        <v>431</v>
      </c>
      <c r="B5" s="3">
        <v>35</v>
      </c>
      <c r="C5" s="3">
        <f t="shared" ref="C5:C8" si="1">B5*1.25</f>
        <v>43.75</v>
      </c>
      <c r="E5" s="5">
        <f t="shared" si="0"/>
        <v>0</v>
      </c>
    </row>
    <row r="6" spans="1:6" x14ac:dyDescent="0.25">
      <c r="A6" t="s">
        <v>430</v>
      </c>
      <c r="B6" s="3">
        <v>100</v>
      </c>
      <c r="C6" s="3">
        <f t="shared" si="1"/>
        <v>125</v>
      </c>
      <c r="E6" s="5">
        <f t="shared" si="0"/>
        <v>0</v>
      </c>
    </row>
    <row r="7" spans="1:6" x14ac:dyDescent="0.25">
      <c r="A7" t="s">
        <v>432</v>
      </c>
      <c r="B7" s="3">
        <v>30</v>
      </c>
      <c r="C7" s="3">
        <f t="shared" si="1"/>
        <v>37.5</v>
      </c>
      <c r="E7" s="5">
        <f t="shared" si="0"/>
        <v>0</v>
      </c>
    </row>
    <row r="8" spans="1:6" x14ac:dyDescent="0.25">
      <c r="A8" t="s">
        <v>433</v>
      </c>
      <c r="B8" s="3">
        <v>800</v>
      </c>
      <c r="C8" s="3">
        <f t="shared" si="1"/>
        <v>1000</v>
      </c>
      <c r="E8" s="5">
        <f t="shared" si="0"/>
        <v>0</v>
      </c>
    </row>
    <row r="9" spans="1:6" x14ac:dyDescent="0.25">
      <c r="B9" s="3">
        <v>0</v>
      </c>
      <c r="C9" s="3">
        <f t="shared" ref="C9" si="2">B9*1.25</f>
        <v>0</v>
      </c>
      <c r="E9" s="5">
        <f t="shared" si="0"/>
        <v>0</v>
      </c>
    </row>
    <row r="12" spans="1:6" x14ac:dyDescent="0.25">
      <c r="A12" s="1" t="s">
        <v>9</v>
      </c>
      <c r="E12" s="6">
        <f>ROUNDUP(SUM(E4:E11),0)</f>
        <v>0</v>
      </c>
    </row>
    <row r="13" spans="1:6" x14ac:dyDescent="0.25">
      <c r="A13" s="1" t="s">
        <v>10</v>
      </c>
      <c r="B13" s="25" t="s">
        <v>8</v>
      </c>
      <c r="C13" s="25"/>
      <c r="D13" s="25"/>
      <c r="E13" s="6">
        <f>ROUNDUP(E12*1.03,0)</f>
        <v>0</v>
      </c>
    </row>
    <row r="14" spans="1:6" x14ac:dyDescent="0.25">
      <c r="A14" s="1" t="s">
        <v>11</v>
      </c>
      <c r="B14" s="25"/>
      <c r="C14" s="25"/>
      <c r="D14" s="25"/>
      <c r="E14" s="6">
        <f>ROUNDUP(E13*1.03,0)</f>
        <v>0</v>
      </c>
    </row>
    <row r="15" spans="1:6" x14ac:dyDescent="0.25">
      <c r="A15" s="1" t="s">
        <v>12</v>
      </c>
      <c r="B15" s="25"/>
      <c r="C15" s="25"/>
      <c r="D15" s="25"/>
      <c r="E15" s="6">
        <f>ROUNDUP(E14*1.03,0)</f>
        <v>0</v>
      </c>
    </row>
    <row r="16" spans="1:6" x14ac:dyDescent="0.25">
      <c r="A16" s="1" t="s">
        <v>13</v>
      </c>
      <c r="B16" s="25"/>
      <c r="C16" s="25"/>
      <c r="D16" s="25"/>
      <c r="E16" s="6">
        <f>ROUNDUP(E15*1.03,0)</f>
        <v>0</v>
      </c>
    </row>
    <row r="17" spans="1:5" x14ac:dyDescent="0.25">
      <c r="E17" s="5"/>
    </row>
    <row r="18" spans="1:5" x14ac:dyDescent="0.25">
      <c r="A18" s="1" t="s">
        <v>5</v>
      </c>
      <c r="E18" s="6">
        <f>ROUNDUP(SUM(E12:E17),0)</f>
        <v>0</v>
      </c>
    </row>
    <row r="21" spans="1:5" x14ac:dyDescent="0.25">
      <c r="A21" s="10" t="s">
        <v>41</v>
      </c>
    </row>
  </sheetData>
  <mergeCells count="1">
    <mergeCell ref="B13:D16"/>
  </mergeCells>
  <hyperlinks>
    <hyperlink ref="A21" location="Overview!A1" display="Overview!A1" xr:uid="{609B9FDE-19D9-473F-84F3-DDF214759BAB}"/>
  </hyperlinks>
  <pageMargins left="0.3" right="0.3" top="0.3" bottom="0.3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01805-2C9B-4C7A-8778-7AFEB647A817}">
  <dimension ref="A1:F32"/>
  <sheetViews>
    <sheetView workbookViewId="0"/>
  </sheetViews>
  <sheetFormatPr defaultRowHeight="15" x14ac:dyDescent="0.25"/>
  <cols>
    <col min="1" max="1" width="47.85546875" bestFit="1" customWidth="1"/>
    <col min="2" max="2" width="20.140625" style="4" customWidth="1"/>
    <col min="3" max="3" width="15.42578125" style="4" customWidth="1"/>
    <col min="4" max="4" width="9.85546875" style="4" customWidth="1"/>
    <col min="5" max="5" width="13.140625" style="4" customWidth="1"/>
    <col min="6" max="6" width="29.5703125" customWidth="1"/>
  </cols>
  <sheetData>
    <row r="1" spans="1:6" x14ac:dyDescent="0.25">
      <c r="A1" s="1" t="s">
        <v>14</v>
      </c>
      <c r="B1" s="2"/>
      <c r="C1" s="2"/>
      <c r="D1" s="2"/>
      <c r="E1" s="2"/>
    </row>
    <row r="2" spans="1:6" x14ac:dyDescent="0.25">
      <c r="A2" s="1"/>
      <c r="B2" s="2"/>
      <c r="C2" s="2"/>
      <c r="D2" s="2"/>
      <c r="E2" s="2"/>
    </row>
    <row r="3" spans="1:6" x14ac:dyDescent="0.25">
      <c r="A3" s="7" t="s">
        <v>1</v>
      </c>
      <c r="B3" s="8" t="s">
        <v>6</v>
      </c>
      <c r="C3" s="8" t="s">
        <v>7</v>
      </c>
      <c r="D3" s="8" t="s">
        <v>2</v>
      </c>
      <c r="E3" s="8" t="s">
        <v>3</v>
      </c>
      <c r="F3" s="9" t="s">
        <v>4</v>
      </c>
    </row>
    <row r="4" spans="1:6" x14ac:dyDescent="0.25">
      <c r="A4" t="s">
        <v>220</v>
      </c>
      <c r="B4" s="3">
        <v>1.07</v>
      </c>
      <c r="C4" s="3">
        <f>B4*1.25</f>
        <v>1.3375000000000001</v>
      </c>
      <c r="E4" s="5">
        <f>ROUNDUP(C4*D4,0)</f>
        <v>0</v>
      </c>
      <c r="F4" t="s">
        <v>19</v>
      </c>
    </row>
    <row r="5" spans="1:6" x14ac:dyDescent="0.25">
      <c r="A5" t="s">
        <v>221</v>
      </c>
      <c r="B5" s="3">
        <v>2.23</v>
      </c>
      <c r="C5" s="3">
        <f t="shared" ref="C5:C18" si="0">B5*1.25</f>
        <v>2.7875000000000001</v>
      </c>
      <c r="E5" s="5">
        <f t="shared" ref="E5:E18" si="1">ROUNDUP(C5*D5,0)</f>
        <v>0</v>
      </c>
    </row>
    <row r="6" spans="1:6" x14ac:dyDescent="0.25">
      <c r="A6" t="s">
        <v>222</v>
      </c>
      <c r="B6" s="3">
        <v>3.26</v>
      </c>
      <c r="C6" s="3">
        <f t="shared" si="0"/>
        <v>4.0749999999999993</v>
      </c>
      <c r="E6" s="5">
        <f t="shared" si="1"/>
        <v>0</v>
      </c>
    </row>
    <row r="7" spans="1:6" x14ac:dyDescent="0.25">
      <c r="A7" t="s">
        <v>223</v>
      </c>
      <c r="B7" s="3">
        <v>1.04</v>
      </c>
      <c r="C7" s="3">
        <f t="shared" ref="C7:C16" si="2">B7*1.25</f>
        <v>1.3</v>
      </c>
      <c r="E7" s="5">
        <f t="shared" ref="E7:E16" si="3">ROUNDUP(C7*D7,0)</f>
        <v>0</v>
      </c>
    </row>
    <row r="8" spans="1:6" x14ac:dyDescent="0.25">
      <c r="A8" t="s">
        <v>224</v>
      </c>
      <c r="B8" s="3">
        <v>3.45</v>
      </c>
      <c r="C8" s="3">
        <f t="shared" si="2"/>
        <v>4.3125</v>
      </c>
      <c r="E8" s="5">
        <f t="shared" si="3"/>
        <v>0</v>
      </c>
    </row>
    <row r="9" spans="1:6" x14ac:dyDescent="0.25">
      <c r="A9" t="s">
        <v>225</v>
      </c>
      <c r="B9" s="3">
        <v>3.26</v>
      </c>
      <c r="C9" s="3">
        <f t="shared" si="2"/>
        <v>4.0749999999999993</v>
      </c>
      <c r="E9" s="5">
        <f t="shared" si="3"/>
        <v>0</v>
      </c>
    </row>
    <row r="10" spans="1:6" x14ac:dyDescent="0.25">
      <c r="A10" t="s">
        <v>226</v>
      </c>
      <c r="B10" s="3">
        <v>4.59</v>
      </c>
      <c r="C10" s="3">
        <f t="shared" si="2"/>
        <v>5.7374999999999998</v>
      </c>
      <c r="E10" s="5">
        <f t="shared" si="3"/>
        <v>0</v>
      </c>
    </row>
    <row r="11" spans="1:6" x14ac:dyDescent="0.25">
      <c r="A11" t="s">
        <v>227</v>
      </c>
      <c r="B11" s="3">
        <v>2.33</v>
      </c>
      <c r="C11" s="3">
        <f t="shared" si="2"/>
        <v>2.9125000000000001</v>
      </c>
      <c r="E11" s="5">
        <f t="shared" si="3"/>
        <v>0</v>
      </c>
    </row>
    <row r="12" spans="1:6" x14ac:dyDescent="0.25">
      <c r="A12" t="s">
        <v>228</v>
      </c>
      <c r="B12" s="3">
        <v>15.37</v>
      </c>
      <c r="C12" s="3">
        <f t="shared" si="2"/>
        <v>19.212499999999999</v>
      </c>
      <c r="E12" s="5">
        <f t="shared" si="3"/>
        <v>0</v>
      </c>
    </row>
    <row r="13" spans="1:6" x14ac:dyDescent="0.25">
      <c r="A13" t="s">
        <v>229</v>
      </c>
      <c r="B13" s="3">
        <v>20.69</v>
      </c>
      <c r="C13" s="3">
        <f t="shared" si="2"/>
        <v>25.862500000000001</v>
      </c>
      <c r="E13" s="5">
        <f t="shared" si="3"/>
        <v>0</v>
      </c>
    </row>
    <row r="14" spans="1:6" x14ac:dyDescent="0.25">
      <c r="A14" t="s">
        <v>230</v>
      </c>
      <c r="B14" s="3">
        <v>1.04</v>
      </c>
      <c r="C14" s="3">
        <f t="shared" si="2"/>
        <v>1.3</v>
      </c>
      <c r="E14" s="5">
        <f t="shared" si="3"/>
        <v>0</v>
      </c>
    </row>
    <row r="15" spans="1:6" x14ac:dyDescent="0.25">
      <c r="A15" t="s">
        <v>231</v>
      </c>
      <c r="B15" s="3">
        <v>1.31</v>
      </c>
      <c r="C15" s="3">
        <f t="shared" si="2"/>
        <v>1.6375000000000002</v>
      </c>
      <c r="E15" s="5">
        <f t="shared" si="3"/>
        <v>0</v>
      </c>
    </row>
    <row r="16" spans="1:6" x14ac:dyDescent="0.25">
      <c r="A16" t="s">
        <v>232</v>
      </c>
      <c r="B16" s="3">
        <v>30</v>
      </c>
      <c r="C16" s="3">
        <f t="shared" si="2"/>
        <v>37.5</v>
      </c>
      <c r="E16" s="5">
        <f t="shared" si="3"/>
        <v>0</v>
      </c>
    </row>
    <row r="17" spans="1:5" x14ac:dyDescent="0.25">
      <c r="A17" t="s">
        <v>233</v>
      </c>
      <c r="B17" s="3">
        <v>10</v>
      </c>
      <c r="C17" s="3">
        <f t="shared" si="0"/>
        <v>12.5</v>
      </c>
      <c r="E17" s="5">
        <f t="shared" si="1"/>
        <v>0</v>
      </c>
    </row>
    <row r="18" spans="1:5" x14ac:dyDescent="0.25">
      <c r="A18" t="s">
        <v>234</v>
      </c>
      <c r="B18" s="3">
        <v>30</v>
      </c>
      <c r="C18" s="3">
        <f t="shared" si="0"/>
        <v>37.5</v>
      </c>
      <c r="E18" s="5">
        <f t="shared" si="1"/>
        <v>0</v>
      </c>
    </row>
    <row r="19" spans="1:5" x14ac:dyDescent="0.25">
      <c r="A19" t="s">
        <v>235</v>
      </c>
      <c r="B19" s="3">
        <v>40</v>
      </c>
      <c r="C19" s="3">
        <f t="shared" ref="C19" si="4">B19*1.25</f>
        <v>50</v>
      </c>
      <c r="E19" s="5">
        <f t="shared" ref="E19" si="5">ROUNDUP(C19*D19,0)</f>
        <v>0</v>
      </c>
    </row>
    <row r="20" spans="1:5" x14ac:dyDescent="0.25">
      <c r="B20" s="3">
        <v>0</v>
      </c>
      <c r="C20" s="3">
        <f t="shared" ref="C20" si="6">B20*1.25</f>
        <v>0</v>
      </c>
      <c r="E20" s="5">
        <f t="shared" ref="E20" si="7">ROUNDUP(C20*D20,0)</f>
        <v>0</v>
      </c>
    </row>
    <row r="23" spans="1:5" x14ac:dyDescent="0.25">
      <c r="A23" s="1" t="s">
        <v>9</v>
      </c>
      <c r="E23" s="6">
        <f>ROUNDUP(SUM(E4:E22),0)</f>
        <v>0</v>
      </c>
    </row>
    <row r="24" spans="1:5" x14ac:dyDescent="0.25">
      <c r="A24" s="1" t="s">
        <v>10</v>
      </c>
      <c r="B24" s="25" t="s">
        <v>15</v>
      </c>
      <c r="C24" s="25"/>
      <c r="D24" s="25"/>
      <c r="E24" s="6">
        <f>ROUNDUP(E23*1.05,0)</f>
        <v>0</v>
      </c>
    </row>
    <row r="25" spans="1:5" x14ac:dyDescent="0.25">
      <c r="A25" s="1" t="s">
        <v>11</v>
      </c>
      <c r="B25" s="25"/>
      <c r="C25" s="25"/>
      <c r="D25" s="25"/>
      <c r="E25" s="6">
        <f>ROUNDUP(E24*1.05,0)</f>
        <v>0</v>
      </c>
    </row>
    <row r="26" spans="1:5" x14ac:dyDescent="0.25">
      <c r="A26" s="1" t="s">
        <v>12</v>
      </c>
      <c r="B26" s="25"/>
      <c r="C26" s="25"/>
      <c r="D26" s="25"/>
      <c r="E26" s="6">
        <f>ROUNDUP(E25*1.05,0)</f>
        <v>0</v>
      </c>
    </row>
    <row r="27" spans="1:5" x14ac:dyDescent="0.25">
      <c r="A27" s="1" t="s">
        <v>13</v>
      </c>
      <c r="B27" s="25"/>
      <c r="C27" s="25"/>
      <c r="D27" s="25"/>
      <c r="E27" s="6">
        <f>ROUNDUP(E26*1.05,0)</f>
        <v>0</v>
      </c>
    </row>
    <row r="28" spans="1:5" x14ac:dyDescent="0.25">
      <c r="E28" s="5"/>
    </row>
    <row r="29" spans="1:5" x14ac:dyDescent="0.25">
      <c r="A29" s="1" t="s">
        <v>5</v>
      </c>
      <c r="E29" s="6">
        <f>ROUNDUP(SUM(E23:E28),0)</f>
        <v>0</v>
      </c>
    </row>
    <row r="32" spans="1:5" x14ac:dyDescent="0.25">
      <c r="A32" s="10" t="s">
        <v>41</v>
      </c>
    </row>
  </sheetData>
  <mergeCells count="1">
    <mergeCell ref="B24:D27"/>
  </mergeCells>
  <hyperlinks>
    <hyperlink ref="A32" location="Overview!A1" display="Overview!A1" xr:uid="{177F2113-35CC-4F5F-B843-5D44525C6316}"/>
  </hyperlinks>
  <pageMargins left="0.3" right="0.3" top="0.3" bottom="0.3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54556-D725-4EB2-ADB0-145C2031BB40}">
  <dimension ref="A1:F21"/>
  <sheetViews>
    <sheetView workbookViewId="0"/>
  </sheetViews>
  <sheetFormatPr defaultRowHeight="15" x14ac:dyDescent="0.25"/>
  <cols>
    <col min="1" max="1" width="96.85546875" bestFit="1" customWidth="1"/>
    <col min="2" max="2" width="20.140625" style="4" customWidth="1"/>
    <col min="3" max="3" width="15.42578125" style="4" customWidth="1"/>
    <col min="4" max="4" width="9.85546875" style="4" customWidth="1"/>
    <col min="5" max="5" width="13.140625" style="4" customWidth="1"/>
    <col min="6" max="6" width="29.5703125" customWidth="1"/>
  </cols>
  <sheetData>
    <row r="1" spans="1:6" x14ac:dyDescent="0.25">
      <c r="A1" s="1" t="s">
        <v>384</v>
      </c>
      <c r="B1" s="2"/>
      <c r="C1" s="2"/>
      <c r="D1" s="2"/>
      <c r="E1" s="2"/>
    </row>
    <row r="2" spans="1:6" x14ac:dyDescent="0.25">
      <c r="A2" s="1"/>
      <c r="B2" s="2"/>
      <c r="C2" s="2"/>
      <c r="D2" s="2"/>
      <c r="E2" s="2"/>
    </row>
    <row r="3" spans="1:6" x14ac:dyDescent="0.25">
      <c r="A3" s="7" t="s">
        <v>1</v>
      </c>
      <c r="B3" s="8" t="s">
        <v>6</v>
      </c>
      <c r="C3" s="8" t="s">
        <v>7</v>
      </c>
      <c r="D3" s="8" t="s">
        <v>2</v>
      </c>
      <c r="E3" s="8" t="s">
        <v>3</v>
      </c>
      <c r="F3" s="9" t="s">
        <v>4</v>
      </c>
    </row>
    <row r="4" spans="1:6" x14ac:dyDescent="0.25">
      <c r="A4" t="s">
        <v>385</v>
      </c>
      <c r="B4" s="3">
        <v>3000</v>
      </c>
      <c r="C4" s="3">
        <f>B4*1.25</f>
        <v>3750</v>
      </c>
      <c r="E4" s="5">
        <f t="shared" ref="E4:E10" si="0">ROUNDUP(C4*D4,0)</f>
        <v>0</v>
      </c>
    </row>
    <row r="5" spans="1:6" x14ac:dyDescent="0.25">
      <c r="A5" t="s">
        <v>386</v>
      </c>
      <c r="B5" s="3">
        <v>350</v>
      </c>
      <c r="C5" s="3">
        <f t="shared" ref="C5:C9" si="1">B5*1.25</f>
        <v>437.5</v>
      </c>
      <c r="E5" s="5">
        <f t="shared" si="0"/>
        <v>0</v>
      </c>
    </row>
    <row r="6" spans="1:6" x14ac:dyDescent="0.25">
      <c r="A6" t="s">
        <v>387</v>
      </c>
      <c r="B6" s="3">
        <v>350</v>
      </c>
      <c r="C6" s="3">
        <f t="shared" si="1"/>
        <v>437.5</v>
      </c>
      <c r="E6" s="5">
        <f t="shared" si="0"/>
        <v>0</v>
      </c>
    </row>
    <row r="7" spans="1:6" x14ac:dyDescent="0.25">
      <c r="A7" t="s">
        <v>388</v>
      </c>
      <c r="B7" s="3">
        <v>3000</v>
      </c>
      <c r="C7" s="3">
        <f t="shared" si="1"/>
        <v>3750</v>
      </c>
      <c r="E7" s="5">
        <f t="shared" si="0"/>
        <v>0</v>
      </c>
    </row>
    <row r="8" spans="1:6" x14ac:dyDescent="0.25">
      <c r="A8" t="s">
        <v>389</v>
      </c>
      <c r="B8" s="3">
        <v>1100</v>
      </c>
      <c r="C8" s="3">
        <f t="shared" si="1"/>
        <v>1375</v>
      </c>
      <c r="E8" s="5">
        <f t="shared" si="0"/>
        <v>0</v>
      </c>
    </row>
    <row r="9" spans="1:6" x14ac:dyDescent="0.25">
      <c r="A9" t="s">
        <v>390</v>
      </c>
      <c r="B9" s="3">
        <v>300</v>
      </c>
      <c r="C9" s="3">
        <f t="shared" si="1"/>
        <v>375</v>
      </c>
      <c r="E9" s="5">
        <f t="shared" si="0"/>
        <v>0</v>
      </c>
    </row>
    <row r="10" spans="1:6" x14ac:dyDescent="0.25">
      <c r="B10" s="3">
        <v>0</v>
      </c>
      <c r="C10" s="3">
        <f t="shared" ref="C10" si="2">B10*1.25</f>
        <v>0</v>
      </c>
      <c r="E10" s="5">
        <f t="shared" si="0"/>
        <v>0</v>
      </c>
    </row>
    <row r="12" spans="1:6" x14ac:dyDescent="0.25">
      <c r="A12" s="1" t="s">
        <v>9</v>
      </c>
      <c r="E12" s="6">
        <f>ROUNDUP(SUM(E4:E11),0)</f>
        <v>0</v>
      </c>
    </row>
    <row r="13" spans="1:6" x14ac:dyDescent="0.25">
      <c r="A13" s="1" t="s">
        <v>10</v>
      </c>
      <c r="B13" s="25" t="s">
        <v>8</v>
      </c>
      <c r="C13" s="25"/>
      <c r="D13" s="25"/>
      <c r="E13" s="6">
        <f>ROUNDUP(E12*1.03,0)</f>
        <v>0</v>
      </c>
    </row>
    <row r="14" spans="1:6" x14ac:dyDescent="0.25">
      <c r="A14" s="1" t="s">
        <v>11</v>
      </c>
      <c r="B14" s="25"/>
      <c r="C14" s="25"/>
      <c r="D14" s="25"/>
      <c r="E14" s="6">
        <f>ROUNDUP(E13*1.03,0)</f>
        <v>0</v>
      </c>
    </row>
    <row r="15" spans="1:6" x14ac:dyDescent="0.25">
      <c r="A15" s="1" t="s">
        <v>12</v>
      </c>
      <c r="B15" s="25"/>
      <c r="C15" s="25"/>
      <c r="D15" s="25"/>
      <c r="E15" s="6">
        <f>ROUNDUP(E14*1.03,0)</f>
        <v>0</v>
      </c>
    </row>
    <row r="16" spans="1:6" x14ac:dyDescent="0.25">
      <c r="A16" s="1" t="s">
        <v>13</v>
      </c>
      <c r="B16" s="25"/>
      <c r="C16" s="25"/>
      <c r="D16" s="25"/>
      <c r="E16" s="6">
        <f>ROUNDUP(E15*1.03,0)</f>
        <v>0</v>
      </c>
    </row>
    <row r="17" spans="1:5" x14ac:dyDescent="0.25">
      <c r="E17" s="5"/>
    </row>
    <row r="18" spans="1:5" x14ac:dyDescent="0.25">
      <c r="A18" s="1" t="s">
        <v>5</v>
      </c>
      <c r="E18" s="6">
        <f>ROUNDUP(SUM(E12:E17),0)</f>
        <v>0</v>
      </c>
    </row>
    <row r="21" spans="1:5" x14ac:dyDescent="0.25">
      <c r="A21" s="10" t="s">
        <v>41</v>
      </c>
    </row>
  </sheetData>
  <mergeCells count="1">
    <mergeCell ref="B13:D16"/>
  </mergeCells>
  <hyperlinks>
    <hyperlink ref="A21" location="Overview!A1" display="Overview!A1" xr:uid="{DF6AF326-42AC-4E30-B92B-B4D6E1487837}"/>
  </hyperlinks>
  <pageMargins left="0.3" right="0.3" top="0.3" bottom="0.3" header="0.3" footer="0.3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A383B-78C5-4444-B19A-4AFDF53385ED}">
  <dimension ref="A1:F21"/>
  <sheetViews>
    <sheetView workbookViewId="0"/>
  </sheetViews>
  <sheetFormatPr defaultRowHeight="15" x14ac:dyDescent="0.25"/>
  <cols>
    <col min="1" max="1" width="28.85546875" customWidth="1"/>
    <col min="2" max="2" width="20.140625" style="4" customWidth="1"/>
    <col min="3" max="3" width="15.42578125" style="4" customWidth="1"/>
    <col min="4" max="4" width="9.85546875" style="4" customWidth="1"/>
    <col min="5" max="5" width="13.140625" style="4" customWidth="1"/>
    <col min="6" max="6" width="29.5703125" customWidth="1"/>
  </cols>
  <sheetData>
    <row r="1" spans="1:6" x14ac:dyDescent="0.25">
      <c r="A1" s="1" t="s">
        <v>145</v>
      </c>
      <c r="B1" s="2"/>
      <c r="C1" s="2"/>
      <c r="D1" s="2"/>
      <c r="E1" s="2"/>
    </row>
    <row r="2" spans="1:6" x14ac:dyDescent="0.25">
      <c r="A2" s="1"/>
      <c r="B2" s="2"/>
      <c r="C2" s="2"/>
      <c r="D2" s="2"/>
      <c r="E2" s="2"/>
    </row>
    <row r="3" spans="1:6" x14ac:dyDescent="0.25">
      <c r="A3" s="7" t="s">
        <v>1</v>
      </c>
      <c r="B3" s="8" t="s">
        <v>6</v>
      </c>
      <c r="C3" s="8" t="s">
        <v>7</v>
      </c>
      <c r="D3" s="8" t="s">
        <v>2</v>
      </c>
      <c r="E3" s="8" t="s">
        <v>3</v>
      </c>
      <c r="F3" s="9" t="s">
        <v>4</v>
      </c>
    </row>
    <row r="4" spans="1:6" x14ac:dyDescent="0.25">
      <c r="A4" t="s">
        <v>143</v>
      </c>
      <c r="B4" s="3">
        <v>45</v>
      </c>
      <c r="C4" s="3">
        <f>B4*1.25</f>
        <v>56.25</v>
      </c>
      <c r="E4" s="5">
        <f>ROUNDUP(C4*D4,0)</f>
        <v>0</v>
      </c>
      <c r="F4" t="s">
        <v>71</v>
      </c>
    </row>
    <row r="5" spans="1:6" x14ac:dyDescent="0.25">
      <c r="A5" t="s">
        <v>144</v>
      </c>
      <c r="B5" s="3">
        <v>65</v>
      </c>
      <c r="C5" s="3">
        <f t="shared" ref="C5:C8" si="0">B5*1.25</f>
        <v>81.25</v>
      </c>
      <c r="E5" s="5">
        <f>ROUNDUP(C5*D5,0)</f>
        <v>0</v>
      </c>
      <c r="F5" t="s">
        <v>71</v>
      </c>
    </row>
    <row r="6" spans="1:6" x14ac:dyDescent="0.25">
      <c r="B6" s="3">
        <v>0</v>
      </c>
      <c r="C6" s="3">
        <f t="shared" si="0"/>
        <v>0</v>
      </c>
      <c r="E6" s="5">
        <f>ROUNDUP(C6*D6,0)</f>
        <v>0</v>
      </c>
    </row>
    <row r="7" spans="1:6" x14ac:dyDescent="0.25">
      <c r="B7" s="3">
        <v>0</v>
      </c>
      <c r="C7" s="3">
        <f t="shared" si="0"/>
        <v>0</v>
      </c>
      <c r="E7" s="5">
        <f>ROUNDUP(C7*D7,0)</f>
        <v>0</v>
      </c>
    </row>
    <row r="8" spans="1:6" x14ac:dyDescent="0.25">
      <c r="B8" s="3">
        <v>0</v>
      </c>
      <c r="C8" s="3">
        <f t="shared" si="0"/>
        <v>0</v>
      </c>
      <c r="E8" s="5">
        <f>ROUNDUP(C8*D8,0)</f>
        <v>0</v>
      </c>
    </row>
    <row r="12" spans="1:6" x14ac:dyDescent="0.25">
      <c r="A12" s="1" t="s">
        <v>9</v>
      </c>
      <c r="E12" s="6">
        <f>ROUNDUP(SUM(E4:E11),0)</f>
        <v>0</v>
      </c>
    </row>
    <row r="13" spans="1:6" x14ac:dyDescent="0.25">
      <c r="A13" s="1" t="s">
        <v>10</v>
      </c>
      <c r="B13" s="25" t="s">
        <v>8</v>
      </c>
      <c r="C13" s="25"/>
      <c r="D13" s="25"/>
      <c r="E13" s="6">
        <f>ROUNDUP(E12*1.03,0)</f>
        <v>0</v>
      </c>
    </row>
    <row r="14" spans="1:6" x14ac:dyDescent="0.25">
      <c r="A14" s="1" t="s">
        <v>11</v>
      </c>
      <c r="B14" s="25"/>
      <c r="C14" s="25"/>
      <c r="D14" s="25"/>
      <c r="E14" s="6">
        <f>ROUNDUP(E13*1.03,0)</f>
        <v>0</v>
      </c>
    </row>
    <row r="15" spans="1:6" x14ac:dyDescent="0.25">
      <c r="A15" s="1" t="s">
        <v>12</v>
      </c>
      <c r="B15" s="25"/>
      <c r="C15" s="25"/>
      <c r="D15" s="25"/>
      <c r="E15" s="6">
        <f>ROUNDUP(E14*1.03,0)</f>
        <v>0</v>
      </c>
    </row>
    <row r="16" spans="1:6" x14ac:dyDescent="0.25">
      <c r="A16" s="1" t="s">
        <v>13</v>
      </c>
      <c r="B16" s="25"/>
      <c r="C16" s="25"/>
      <c r="D16" s="25"/>
      <c r="E16" s="6">
        <f>ROUNDUP(E15*1.03,0)</f>
        <v>0</v>
      </c>
    </row>
    <row r="17" spans="1:5" x14ac:dyDescent="0.25">
      <c r="E17" s="5"/>
    </row>
    <row r="18" spans="1:5" x14ac:dyDescent="0.25">
      <c r="A18" s="1" t="s">
        <v>5</v>
      </c>
      <c r="E18" s="6">
        <f>ROUNDUP(SUM(E12:E17),0)</f>
        <v>0</v>
      </c>
    </row>
    <row r="21" spans="1:5" x14ac:dyDescent="0.25">
      <c r="A21" s="10" t="s">
        <v>41</v>
      </c>
    </row>
  </sheetData>
  <mergeCells count="1">
    <mergeCell ref="B13:D16"/>
  </mergeCells>
  <hyperlinks>
    <hyperlink ref="A21" location="Overview!A1" display="Overview!A1" xr:uid="{59AB15C1-B214-4F87-9002-D1BCE1E9FAF6}"/>
  </hyperlinks>
  <pageMargins left="0.3" right="0.3" top="0.3" bottom="0.3" header="0.3" footer="0.3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D87AA-D3E8-47A8-BADB-76E0B381C398}">
  <dimension ref="A1:F20"/>
  <sheetViews>
    <sheetView workbookViewId="0"/>
  </sheetViews>
  <sheetFormatPr defaultRowHeight="15" x14ac:dyDescent="0.25"/>
  <cols>
    <col min="1" max="1" width="50.5703125" bestFit="1" customWidth="1"/>
    <col min="2" max="2" width="20.140625" style="4" customWidth="1"/>
    <col min="3" max="3" width="15.42578125" style="4" customWidth="1"/>
    <col min="4" max="4" width="9.85546875" style="4" customWidth="1"/>
    <col min="5" max="5" width="13.140625" style="4" customWidth="1"/>
    <col min="6" max="6" width="51" bestFit="1" customWidth="1"/>
  </cols>
  <sheetData>
    <row r="1" spans="1:6" x14ac:dyDescent="0.25">
      <c r="A1" s="1" t="s">
        <v>102</v>
      </c>
      <c r="B1" s="2"/>
      <c r="C1" s="2"/>
      <c r="D1" s="2"/>
      <c r="E1" s="2"/>
    </row>
    <row r="2" spans="1:6" x14ac:dyDescent="0.25">
      <c r="A2" s="1"/>
      <c r="B2" s="2"/>
      <c r="C2" s="2"/>
      <c r="D2" s="2"/>
      <c r="E2" s="2"/>
    </row>
    <row r="3" spans="1:6" x14ac:dyDescent="0.25">
      <c r="A3" s="7" t="s">
        <v>1</v>
      </c>
      <c r="B3" s="8" t="s">
        <v>6</v>
      </c>
      <c r="C3" s="8" t="s">
        <v>7</v>
      </c>
      <c r="D3" s="8" t="s">
        <v>2</v>
      </c>
      <c r="E3" s="8" t="s">
        <v>3</v>
      </c>
      <c r="F3" s="9" t="s">
        <v>4</v>
      </c>
    </row>
    <row r="4" spans="1:6" x14ac:dyDescent="0.25">
      <c r="A4" t="s">
        <v>103</v>
      </c>
      <c r="B4" s="3">
        <v>150</v>
      </c>
      <c r="C4" s="3">
        <f>B4*1.25</f>
        <v>187.5</v>
      </c>
      <c r="E4" s="5">
        <f>ROUNDUP(C4*D4,0)</f>
        <v>0</v>
      </c>
      <c r="F4" t="s">
        <v>106</v>
      </c>
    </row>
    <row r="5" spans="1:6" x14ac:dyDescent="0.25">
      <c r="A5" t="s">
        <v>104</v>
      </c>
      <c r="B5" s="3">
        <v>200</v>
      </c>
      <c r="C5" s="3">
        <f t="shared" ref="C5:C7" si="0">B5*1.25</f>
        <v>250</v>
      </c>
      <c r="E5" s="5">
        <f>ROUNDUP(C5*D5,0)</f>
        <v>0</v>
      </c>
    </row>
    <row r="6" spans="1:6" x14ac:dyDescent="0.25">
      <c r="A6" t="s">
        <v>105</v>
      </c>
      <c r="B6" s="3">
        <v>150</v>
      </c>
      <c r="C6" s="3">
        <f t="shared" si="0"/>
        <v>187.5</v>
      </c>
      <c r="E6" s="5">
        <f>ROUNDUP(C6*D6,0)</f>
        <v>0</v>
      </c>
    </row>
    <row r="7" spans="1:6" x14ac:dyDescent="0.25">
      <c r="B7" s="3">
        <v>0</v>
      </c>
      <c r="C7" s="3">
        <f t="shared" si="0"/>
        <v>0</v>
      </c>
      <c r="E7" s="5">
        <f>ROUNDUP(C7*D7,0)</f>
        <v>0</v>
      </c>
    </row>
    <row r="11" spans="1:6" x14ac:dyDescent="0.25">
      <c r="A11" s="1" t="s">
        <v>9</v>
      </c>
      <c r="E11" s="6">
        <f>ROUNDUP(SUM(E4:E10),0)</f>
        <v>0</v>
      </c>
    </row>
    <row r="12" spans="1:6" x14ac:dyDescent="0.25">
      <c r="A12" s="1" t="s">
        <v>10</v>
      </c>
      <c r="B12" s="25" t="s">
        <v>8</v>
      </c>
      <c r="C12" s="25"/>
      <c r="D12" s="25"/>
      <c r="E12" s="6">
        <f>ROUNDUP(E11*1.03,0)</f>
        <v>0</v>
      </c>
    </row>
    <row r="13" spans="1:6" x14ac:dyDescent="0.25">
      <c r="A13" s="1" t="s">
        <v>11</v>
      </c>
      <c r="B13" s="25"/>
      <c r="C13" s="25"/>
      <c r="D13" s="25"/>
      <c r="E13" s="6">
        <f>ROUNDUP(E12*1.03,0)</f>
        <v>0</v>
      </c>
    </row>
    <row r="14" spans="1:6" x14ac:dyDescent="0.25">
      <c r="A14" s="1" t="s">
        <v>12</v>
      </c>
      <c r="B14" s="25"/>
      <c r="C14" s="25"/>
      <c r="D14" s="25"/>
      <c r="E14" s="6">
        <f>ROUNDUP(E13*1.03,0)</f>
        <v>0</v>
      </c>
    </row>
    <row r="15" spans="1:6" x14ac:dyDescent="0.25">
      <c r="A15" s="1" t="s">
        <v>13</v>
      </c>
      <c r="B15" s="25"/>
      <c r="C15" s="25"/>
      <c r="D15" s="25"/>
      <c r="E15" s="6">
        <f>ROUNDUP(E14*1.03,0)</f>
        <v>0</v>
      </c>
    </row>
    <row r="16" spans="1:6" x14ac:dyDescent="0.25">
      <c r="E16" s="5"/>
    </row>
    <row r="17" spans="1:5" x14ac:dyDescent="0.25">
      <c r="A17" s="1" t="s">
        <v>5</v>
      </c>
      <c r="E17" s="6">
        <f>ROUNDUP(SUM(E11:E16),0)</f>
        <v>0</v>
      </c>
    </row>
    <row r="20" spans="1:5" x14ac:dyDescent="0.25">
      <c r="A20" s="10" t="s">
        <v>41</v>
      </c>
    </row>
  </sheetData>
  <mergeCells count="1">
    <mergeCell ref="B12:D15"/>
  </mergeCells>
  <hyperlinks>
    <hyperlink ref="A20" location="Overview!A1" display="Overview!A1" xr:uid="{B78DE4CB-1ABC-4CB4-8C8F-4A9EF1AA7BE1}"/>
  </hyperlinks>
  <pageMargins left="0.3" right="0.3" top="0.3" bottom="0.3" header="0.3" footer="0.3"/>
  <pageSetup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F8B57-2287-458B-B545-6EA3694F668C}">
  <dimension ref="A1:F49"/>
  <sheetViews>
    <sheetView workbookViewId="0"/>
  </sheetViews>
  <sheetFormatPr defaultRowHeight="15" x14ac:dyDescent="0.25"/>
  <cols>
    <col min="1" max="1" width="87.85546875" customWidth="1"/>
    <col min="2" max="2" width="20.140625" style="4" customWidth="1"/>
    <col min="3" max="3" width="15.42578125" style="4" customWidth="1"/>
    <col min="4" max="4" width="9.85546875" style="4" customWidth="1"/>
    <col min="5" max="5" width="13.140625" style="4" customWidth="1"/>
    <col min="6" max="6" width="29.5703125" customWidth="1"/>
  </cols>
  <sheetData>
    <row r="1" spans="1:6" x14ac:dyDescent="0.25">
      <c r="A1" s="1" t="s">
        <v>24</v>
      </c>
      <c r="B1" s="2"/>
      <c r="C1" s="2"/>
      <c r="D1" s="2"/>
      <c r="E1" s="2"/>
    </row>
    <row r="2" spans="1:6" x14ac:dyDescent="0.25">
      <c r="A2" s="1"/>
      <c r="B2" s="2"/>
      <c r="C2" s="2"/>
      <c r="D2" s="2"/>
      <c r="E2" s="2"/>
    </row>
    <row r="3" spans="1:6" x14ac:dyDescent="0.25">
      <c r="A3" s="7" t="s">
        <v>1</v>
      </c>
      <c r="B3" s="8" t="s">
        <v>6</v>
      </c>
      <c r="C3" s="8" t="s">
        <v>7</v>
      </c>
      <c r="D3" s="8" t="s">
        <v>2</v>
      </c>
      <c r="E3" s="8" t="s">
        <v>3</v>
      </c>
      <c r="F3" s="9" t="s">
        <v>4</v>
      </c>
    </row>
    <row r="4" spans="1:6" x14ac:dyDescent="0.25">
      <c r="A4" s="24" t="s">
        <v>480</v>
      </c>
      <c r="B4" s="3"/>
      <c r="C4" s="3"/>
      <c r="E4" s="5"/>
    </row>
    <row r="5" spans="1:6" x14ac:dyDescent="0.25">
      <c r="A5" t="s">
        <v>448</v>
      </c>
      <c r="B5" s="3">
        <v>125</v>
      </c>
      <c r="C5" s="3">
        <f>B5*1.25</f>
        <v>156.25</v>
      </c>
      <c r="E5" s="5">
        <f>ROUNDUP(C5*D5,0)</f>
        <v>0</v>
      </c>
    </row>
    <row r="6" spans="1:6" x14ac:dyDescent="0.25">
      <c r="A6" t="s">
        <v>449</v>
      </c>
      <c r="B6" s="3">
        <v>165</v>
      </c>
      <c r="C6" s="3">
        <f t="shared" ref="C6:C36" si="0">B6*1.25</f>
        <v>206.25</v>
      </c>
      <c r="E6" s="5">
        <f>ROUNDUP(C6*D6,0)</f>
        <v>0</v>
      </c>
    </row>
    <row r="7" spans="1:6" x14ac:dyDescent="0.25">
      <c r="A7" t="s">
        <v>450</v>
      </c>
      <c r="B7" s="3">
        <v>125</v>
      </c>
      <c r="C7" s="3">
        <f t="shared" ref="C7:C33" si="1">B7*1.25</f>
        <v>156.25</v>
      </c>
      <c r="E7" s="5">
        <f t="shared" ref="E7:E33" si="2">ROUNDUP(C7*D7,0)</f>
        <v>0</v>
      </c>
    </row>
    <row r="8" spans="1:6" x14ac:dyDescent="0.25">
      <c r="A8" t="s">
        <v>451</v>
      </c>
      <c r="B8" s="3">
        <v>165</v>
      </c>
      <c r="C8" s="3">
        <f t="shared" si="1"/>
        <v>206.25</v>
      </c>
      <c r="E8" s="5">
        <f t="shared" si="2"/>
        <v>0</v>
      </c>
    </row>
    <row r="9" spans="1:6" x14ac:dyDescent="0.25">
      <c r="A9" t="s">
        <v>452</v>
      </c>
      <c r="B9" s="3">
        <v>125</v>
      </c>
      <c r="C9" s="3">
        <f t="shared" si="1"/>
        <v>156.25</v>
      </c>
      <c r="E9" s="5">
        <f t="shared" si="2"/>
        <v>0</v>
      </c>
    </row>
    <row r="10" spans="1:6" x14ac:dyDescent="0.25">
      <c r="A10" t="s">
        <v>453</v>
      </c>
      <c r="B10" s="3">
        <v>125</v>
      </c>
      <c r="C10" s="3">
        <f t="shared" si="1"/>
        <v>156.25</v>
      </c>
      <c r="E10" s="5">
        <f t="shared" si="2"/>
        <v>0</v>
      </c>
    </row>
    <row r="11" spans="1:6" x14ac:dyDescent="0.25">
      <c r="A11" t="s">
        <v>454</v>
      </c>
      <c r="B11" s="3">
        <v>165</v>
      </c>
      <c r="C11" s="3">
        <f t="shared" si="1"/>
        <v>206.25</v>
      </c>
      <c r="E11" s="5">
        <f t="shared" si="2"/>
        <v>0</v>
      </c>
    </row>
    <row r="12" spans="1:6" x14ac:dyDescent="0.25">
      <c r="A12" t="s">
        <v>455</v>
      </c>
      <c r="B12" s="3">
        <v>125</v>
      </c>
      <c r="C12" s="3">
        <f t="shared" si="1"/>
        <v>156.25</v>
      </c>
      <c r="E12" s="5">
        <f t="shared" si="2"/>
        <v>0</v>
      </c>
    </row>
    <row r="13" spans="1:6" x14ac:dyDescent="0.25">
      <c r="A13" t="s">
        <v>456</v>
      </c>
      <c r="B13" s="3">
        <v>165</v>
      </c>
      <c r="C13" s="3">
        <f t="shared" si="1"/>
        <v>206.25</v>
      </c>
      <c r="E13" s="5">
        <f t="shared" si="2"/>
        <v>0</v>
      </c>
    </row>
    <row r="14" spans="1:6" x14ac:dyDescent="0.25">
      <c r="A14" t="s">
        <v>457</v>
      </c>
      <c r="B14" s="3">
        <v>200</v>
      </c>
      <c r="C14" s="3">
        <f t="shared" si="1"/>
        <v>250</v>
      </c>
      <c r="E14" s="5">
        <f t="shared" si="2"/>
        <v>0</v>
      </c>
    </row>
    <row r="15" spans="1:6" x14ac:dyDescent="0.25">
      <c r="A15" t="s">
        <v>458</v>
      </c>
      <c r="B15" s="3">
        <v>65</v>
      </c>
      <c r="C15" s="3">
        <f t="shared" si="1"/>
        <v>81.25</v>
      </c>
      <c r="E15" s="5">
        <f t="shared" si="2"/>
        <v>0</v>
      </c>
    </row>
    <row r="16" spans="1:6" x14ac:dyDescent="0.25">
      <c r="A16" t="s">
        <v>459</v>
      </c>
      <c r="B16" s="3">
        <v>99</v>
      </c>
      <c r="C16" s="3">
        <f t="shared" si="1"/>
        <v>123.75</v>
      </c>
      <c r="E16" s="5">
        <f t="shared" si="2"/>
        <v>0</v>
      </c>
    </row>
    <row r="17" spans="1:5" x14ac:dyDescent="0.25">
      <c r="A17" t="s">
        <v>460</v>
      </c>
      <c r="B17" s="3">
        <v>165</v>
      </c>
      <c r="C17" s="3">
        <f t="shared" si="1"/>
        <v>206.25</v>
      </c>
      <c r="E17" s="5">
        <f t="shared" si="2"/>
        <v>0</v>
      </c>
    </row>
    <row r="18" spans="1:5" x14ac:dyDescent="0.25">
      <c r="A18" t="s">
        <v>461</v>
      </c>
      <c r="B18" s="3">
        <v>150</v>
      </c>
      <c r="C18" s="3">
        <f t="shared" si="1"/>
        <v>187.5</v>
      </c>
      <c r="E18" s="5">
        <f t="shared" si="2"/>
        <v>0</v>
      </c>
    </row>
    <row r="19" spans="1:5" x14ac:dyDescent="0.25">
      <c r="A19" t="s">
        <v>462</v>
      </c>
      <c r="B19" s="3">
        <v>150</v>
      </c>
      <c r="C19" s="3">
        <f t="shared" si="1"/>
        <v>187.5</v>
      </c>
      <c r="E19" s="5">
        <f t="shared" si="2"/>
        <v>0</v>
      </c>
    </row>
    <row r="20" spans="1:5" x14ac:dyDescent="0.25">
      <c r="A20" t="s">
        <v>463</v>
      </c>
      <c r="B20" s="3">
        <v>45</v>
      </c>
      <c r="C20" s="3">
        <f t="shared" si="1"/>
        <v>56.25</v>
      </c>
      <c r="E20" s="5">
        <f t="shared" si="2"/>
        <v>0</v>
      </c>
    </row>
    <row r="21" spans="1:5" x14ac:dyDescent="0.25">
      <c r="A21" t="s">
        <v>464</v>
      </c>
      <c r="B21" s="3">
        <v>150</v>
      </c>
      <c r="C21" s="3">
        <f t="shared" si="1"/>
        <v>187.5</v>
      </c>
      <c r="E21" s="5">
        <f t="shared" si="2"/>
        <v>0</v>
      </c>
    </row>
    <row r="22" spans="1:5" x14ac:dyDescent="0.25">
      <c r="A22" t="s">
        <v>465</v>
      </c>
      <c r="B22" s="3">
        <v>150</v>
      </c>
      <c r="C22" s="3">
        <f t="shared" si="1"/>
        <v>187.5</v>
      </c>
      <c r="E22" s="5">
        <f t="shared" si="2"/>
        <v>0</v>
      </c>
    </row>
    <row r="23" spans="1:5" x14ac:dyDescent="0.25">
      <c r="A23" t="s">
        <v>466</v>
      </c>
      <c r="B23" s="3">
        <v>1250</v>
      </c>
      <c r="C23" s="3">
        <f t="shared" si="1"/>
        <v>1562.5</v>
      </c>
      <c r="E23" s="5">
        <f t="shared" si="2"/>
        <v>0</v>
      </c>
    </row>
    <row r="24" spans="1:5" x14ac:dyDescent="0.25">
      <c r="A24" t="s">
        <v>467</v>
      </c>
      <c r="B24" s="3">
        <v>1500</v>
      </c>
      <c r="C24" s="3">
        <f t="shared" si="1"/>
        <v>1875</v>
      </c>
      <c r="E24" s="5">
        <f t="shared" si="2"/>
        <v>0</v>
      </c>
    </row>
    <row r="25" spans="1:5" x14ac:dyDescent="0.25">
      <c r="A25" t="s">
        <v>468</v>
      </c>
      <c r="B25" s="3">
        <v>2000</v>
      </c>
      <c r="C25" s="3">
        <f t="shared" si="1"/>
        <v>2500</v>
      </c>
      <c r="E25" s="5">
        <f t="shared" si="2"/>
        <v>0</v>
      </c>
    </row>
    <row r="26" spans="1:5" x14ac:dyDescent="0.25">
      <c r="A26" t="s">
        <v>469</v>
      </c>
      <c r="B26" s="3">
        <v>2500</v>
      </c>
      <c r="C26" s="3">
        <f t="shared" si="1"/>
        <v>3125</v>
      </c>
      <c r="E26" s="5">
        <f t="shared" si="2"/>
        <v>0</v>
      </c>
    </row>
    <row r="27" spans="1:5" x14ac:dyDescent="0.25">
      <c r="A27" t="s">
        <v>470</v>
      </c>
      <c r="B27" s="3">
        <v>200</v>
      </c>
      <c r="C27" s="3">
        <f t="shared" si="1"/>
        <v>250</v>
      </c>
      <c r="E27" s="5">
        <f t="shared" si="2"/>
        <v>0</v>
      </c>
    </row>
    <row r="28" spans="1:5" x14ac:dyDescent="0.25">
      <c r="A28" t="s">
        <v>471</v>
      </c>
      <c r="B28" s="3">
        <v>25</v>
      </c>
      <c r="C28" s="3">
        <f t="shared" si="1"/>
        <v>31.25</v>
      </c>
      <c r="E28" s="5">
        <f t="shared" si="2"/>
        <v>0</v>
      </c>
    </row>
    <row r="29" spans="1:5" x14ac:dyDescent="0.25">
      <c r="A29" s="24" t="s">
        <v>472</v>
      </c>
      <c r="B29" s="3"/>
      <c r="C29" s="3"/>
      <c r="E29" s="5"/>
    </row>
    <row r="30" spans="1:5" x14ac:dyDescent="0.25">
      <c r="A30" t="s">
        <v>473</v>
      </c>
      <c r="B30" s="3">
        <v>60</v>
      </c>
      <c r="C30" s="3">
        <f t="shared" si="1"/>
        <v>75</v>
      </c>
      <c r="E30" s="5">
        <f t="shared" si="2"/>
        <v>0</v>
      </c>
    </row>
    <row r="31" spans="1:5" x14ac:dyDescent="0.25">
      <c r="A31" t="s">
        <v>474</v>
      </c>
      <c r="B31" s="3">
        <v>75</v>
      </c>
      <c r="C31" s="3">
        <f t="shared" si="1"/>
        <v>93.75</v>
      </c>
      <c r="E31" s="5">
        <f t="shared" si="2"/>
        <v>0</v>
      </c>
    </row>
    <row r="32" spans="1:5" x14ac:dyDescent="0.25">
      <c r="A32" t="s">
        <v>475</v>
      </c>
      <c r="B32" s="3">
        <v>25</v>
      </c>
      <c r="C32" s="3">
        <f t="shared" si="1"/>
        <v>31.25</v>
      </c>
      <c r="E32" s="5">
        <f t="shared" si="2"/>
        <v>0</v>
      </c>
    </row>
    <row r="33" spans="1:6" x14ac:dyDescent="0.25">
      <c r="A33" t="s">
        <v>476</v>
      </c>
      <c r="B33" s="3">
        <v>60</v>
      </c>
      <c r="C33" s="3">
        <f t="shared" si="1"/>
        <v>75</v>
      </c>
      <c r="E33" s="5">
        <f t="shared" si="2"/>
        <v>0</v>
      </c>
    </row>
    <row r="34" spans="1:6" x14ac:dyDescent="0.25">
      <c r="A34" t="s">
        <v>477</v>
      </c>
      <c r="B34" s="3">
        <v>895</v>
      </c>
      <c r="C34" s="3">
        <v>895</v>
      </c>
      <c r="E34" s="5">
        <f>ROUNDUP(C34*D34,0)</f>
        <v>0</v>
      </c>
      <c r="F34" t="s">
        <v>481</v>
      </c>
    </row>
    <row r="35" spans="1:6" x14ac:dyDescent="0.25">
      <c r="A35" t="s">
        <v>478</v>
      </c>
      <c r="B35" s="3">
        <v>160</v>
      </c>
      <c r="C35" s="3">
        <f t="shared" si="0"/>
        <v>200</v>
      </c>
      <c r="E35" s="5">
        <f>ROUNDUP(C35*D35,0)</f>
        <v>0</v>
      </c>
    </row>
    <row r="36" spans="1:6" x14ac:dyDescent="0.25">
      <c r="A36" t="s">
        <v>479</v>
      </c>
      <c r="B36" s="3">
        <v>35</v>
      </c>
      <c r="C36" s="3">
        <f t="shared" si="0"/>
        <v>43.75</v>
      </c>
      <c r="E36" s="5">
        <f>ROUNDUP(C36*D36,0)</f>
        <v>0</v>
      </c>
    </row>
    <row r="37" spans="1:6" x14ac:dyDescent="0.25">
      <c r="B37" s="3">
        <v>0</v>
      </c>
      <c r="C37" s="3">
        <f t="shared" ref="C37" si="3">B37*1.25</f>
        <v>0</v>
      </c>
      <c r="E37" s="5">
        <f>ROUNDUP(C37*D37,0)</f>
        <v>0</v>
      </c>
    </row>
    <row r="40" spans="1:6" x14ac:dyDescent="0.25">
      <c r="A40" s="1" t="s">
        <v>9</v>
      </c>
      <c r="E40" s="6">
        <f>ROUNDUP(SUM(E5:E39),0)</f>
        <v>0</v>
      </c>
    </row>
    <row r="41" spans="1:6" x14ac:dyDescent="0.25">
      <c r="A41" s="1" t="s">
        <v>10</v>
      </c>
      <c r="B41" s="25" t="s">
        <v>8</v>
      </c>
      <c r="C41" s="25"/>
      <c r="D41" s="25"/>
      <c r="E41" s="6">
        <f>ROUNDUP(E40*1.03,0)</f>
        <v>0</v>
      </c>
    </row>
    <row r="42" spans="1:6" x14ac:dyDescent="0.25">
      <c r="A42" s="1" t="s">
        <v>11</v>
      </c>
      <c r="B42" s="25"/>
      <c r="C42" s="25"/>
      <c r="D42" s="25"/>
      <c r="E42" s="6">
        <f>ROUNDUP(E41*1.03,0)</f>
        <v>0</v>
      </c>
    </row>
    <row r="43" spans="1:6" x14ac:dyDescent="0.25">
      <c r="A43" s="1" t="s">
        <v>12</v>
      </c>
      <c r="B43" s="25"/>
      <c r="C43" s="25"/>
      <c r="D43" s="25"/>
      <c r="E43" s="6">
        <f>ROUNDUP(E42*1.03,0)</f>
        <v>0</v>
      </c>
    </row>
    <row r="44" spans="1:6" x14ac:dyDescent="0.25">
      <c r="A44" s="1" t="s">
        <v>13</v>
      </c>
      <c r="B44" s="25"/>
      <c r="C44" s="25"/>
      <c r="D44" s="25"/>
      <c r="E44" s="6">
        <f>ROUNDUP(E43*1.03,0)</f>
        <v>0</v>
      </c>
    </row>
    <row r="45" spans="1:6" x14ac:dyDescent="0.25">
      <c r="E45" s="5"/>
    </row>
    <row r="46" spans="1:6" x14ac:dyDescent="0.25">
      <c r="A46" s="1" t="s">
        <v>5</v>
      </c>
      <c r="E46" s="6">
        <f>ROUNDUP(SUM(E40:E45),0)</f>
        <v>0</v>
      </c>
    </row>
    <row r="49" spans="1:1" x14ac:dyDescent="0.25">
      <c r="A49" s="10" t="s">
        <v>41</v>
      </c>
    </row>
  </sheetData>
  <mergeCells count="1">
    <mergeCell ref="B41:D44"/>
  </mergeCells>
  <hyperlinks>
    <hyperlink ref="A49" location="Overview!A1" display="Overview!A1" xr:uid="{0B7E1D19-5251-406A-A1C5-D38951CCD740}"/>
  </hyperlinks>
  <pageMargins left="0.3" right="0.3" top="0.3" bottom="0.3" header="0.3" footer="0.3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4B538-46C9-4576-A5ED-40FD1DA78329}">
  <dimension ref="A1:F25"/>
  <sheetViews>
    <sheetView workbookViewId="0"/>
  </sheetViews>
  <sheetFormatPr defaultRowHeight="15" x14ac:dyDescent="0.25"/>
  <cols>
    <col min="1" max="1" width="28.85546875" customWidth="1"/>
    <col min="2" max="2" width="20.140625" customWidth="1"/>
    <col min="3" max="3" width="15.42578125" customWidth="1"/>
    <col min="4" max="4" width="9.85546875" customWidth="1"/>
    <col min="5" max="5" width="13.140625" customWidth="1"/>
    <col min="6" max="6" width="29.5703125" customWidth="1"/>
  </cols>
  <sheetData>
    <row r="1" spans="1:6" x14ac:dyDescent="0.25">
      <c r="A1" s="1" t="s">
        <v>237</v>
      </c>
      <c r="B1" s="2"/>
      <c r="C1" s="2"/>
      <c r="D1" s="2"/>
      <c r="E1" s="2"/>
    </row>
    <row r="2" spans="1:6" x14ac:dyDescent="0.25">
      <c r="A2" s="1"/>
      <c r="B2" s="2"/>
      <c r="C2" s="2"/>
      <c r="D2" s="2"/>
      <c r="E2" s="2"/>
    </row>
    <row r="3" spans="1:6" x14ac:dyDescent="0.25">
      <c r="A3" s="7" t="s">
        <v>1</v>
      </c>
      <c r="B3" s="8" t="s">
        <v>6</v>
      </c>
      <c r="C3" s="8" t="s">
        <v>7</v>
      </c>
      <c r="D3" s="8" t="s">
        <v>2</v>
      </c>
      <c r="E3" s="8" t="s">
        <v>3</v>
      </c>
      <c r="F3" s="9" t="s">
        <v>4</v>
      </c>
    </row>
    <row r="4" spans="1:6" x14ac:dyDescent="0.25">
      <c r="A4" t="s">
        <v>239</v>
      </c>
      <c r="B4" s="3">
        <v>250</v>
      </c>
      <c r="C4" s="3">
        <f>B4*1.25</f>
        <v>312.5</v>
      </c>
      <c r="D4" s="4"/>
      <c r="E4" s="5">
        <f>ROUNDUP(C4*D4,0)</f>
        <v>0</v>
      </c>
    </row>
    <row r="5" spans="1:6" x14ac:dyDescent="0.25">
      <c r="A5" t="s">
        <v>240</v>
      </c>
      <c r="B5" s="3">
        <v>200</v>
      </c>
      <c r="C5" s="3">
        <f t="shared" ref="C5:C8" si="0">B5*1.25</f>
        <v>250</v>
      </c>
      <c r="D5" s="4"/>
      <c r="E5" s="5">
        <f>ROUNDUP(C5*D5,0)</f>
        <v>0</v>
      </c>
    </row>
    <row r="6" spans="1:6" x14ac:dyDescent="0.25">
      <c r="A6" t="s">
        <v>241</v>
      </c>
      <c r="B6" s="3">
        <v>300</v>
      </c>
      <c r="C6" s="3">
        <f t="shared" si="0"/>
        <v>375</v>
      </c>
      <c r="D6" s="4"/>
      <c r="E6" s="5">
        <f>ROUNDUP(C6*D6,0)</f>
        <v>0</v>
      </c>
    </row>
    <row r="7" spans="1:6" x14ac:dyDescent="0.25">
      <c r="A7" t="s">
        <v>242</v>
      </c>
      <c r="B7" s="3">
        <v>100</v>
      </c>
      <c r="C7" s="3">
        <f t="shared" si="0"/>
        <v>125</v>
      </c>
      <c r="D7" s="4"/>
      <c r="E7" s="5">
        <f>ROUNDUP(C7*D7,0)</f>
        <v>0</v>
      </c>
    </row>
    <row r="8" spans="1:6" x14ac:dyDescent="0.25">
      <c r="A8" t="s">
        <v>243</v>
      </c>
      <c r="B8" s="3">
        <v>100</v>
      </c>
      <c r="C8" s="3">
        <f t="shared" si="0"/>
        <v>125</v>
      </c>
      <c r="D8" s="4"/>
      <c r="E8" s="5">
        <f>ROUNDUP(C8*D8,0)</f>
        <v>0</v>
      </c>
    </row>
    <row r="9" spans="1:6" x14ac:dyDescent="0.25">
      <c r="A9" t="s">
        <v>244</v>
      </c>
      <c r="B9" s="3">
        <v>20</v>
      </c>
      <c r="C9" s="3">
        <f t="shared" ref="C9:C12" si="1">B9*1.25</f>
        <v>25</v>
      </c>
      <c r="D9" s="4"/>
      <c r="E9" s="5">
        <f t="shared" ref="E9:E12" si="2">ROUNDUP(C9*D9,0)</f>
        <v>0</v>
      </c>
    </row>
    <row r="10" spans="1:6" x14ac:dyDescent="0.25">
      <c r="A10" t="s">
        <v>245</v>
      </c>
      <c r="B10" s="3">
        <v>50</v>
      </c>
      <c r="C10" s="3">
        <f t="shared" si="1"/>
        <v>62.5</v>
      </c>
      <c r="D10" s="4"/>
      <c r="E10" s="5">
        <f t="shared" si="2"/>
        <v>0</v>
      </c>
    </row>
    <row r="11" spans="1:6" x14ac:dyDescent="0.25">
      <c r="A11" t="s">
        <v>246</v>
      </c>
      <c r="B11" s="3">
        <v>50</v>
      </c>
      <c r="C11" s="3">
        <f t="shared" si="1"/>
        <v>62.5</v>
      </c>
      <c r="D11" s="4"/>
      <c r="E11" s="5">
        <f t="shared" si="2"/>
        <v>0</v>
      </c>
    </row>
    <row r="12" spans="1:6" x14ac:dyDescent="0.25">
      <c r="A12" t="s">
        <v>247</v>
      </c>
      <c r="B12" s="3">
        <v>150</v>
      </c>
      <c r="C12" s="3">
        <f t="shared" si="1"/>
        <v>187.5</v>
      </c>
      <c r="D12" s="4"/>
      <c r="E12" s="5">
        <f t="shared" si="2"/>
        <v>0</v>
      </c>
    </row>
    <row r="13" spans="1:6" x14ac:dyDescent="0.25">
      <c r="B13" s="4"/>
      <c r="C13" s="4"/>
      <c r="D13" s="4"/>
      <c r="E13" s="4"/>
    </row>
    <row r="14" spans="1:6" x14ac:dyDescent="0.25">
      <c r="B14" s="4"/>
      <c r="C14" s="4"/>
      <c r="D14" s="4"/>
      <c r="E14" s="4"/>
    </row>
    <row r="15" spans="1:6" x14ac:dyDescent="0.25">
      <c r="B15" s="4"/>
      <c r="C15" s="4"/>
      <c r="D15" s="4"/>
      <c r="E15" s="4"/>
    </row>
    <row r="16" spans="1:6" x14ac:dyDescent="0.25">
      <c r="A16" s="1" t="s">
        <v>9</v>
      </c>
      <c r="B16" s="4"/>
      <c r="C16" s="4"/>
      <c r="D16" s="4"/>
      <c r="E16" s="6">
        <f>ROUNDUP(SUM(E4:E15),0)</f>
        <v>0</v>
      </c>
    </row>
    <row r="17" spans="1:5" x14ac:dyDescent="0.25">
      <c r="A17" s="1" t="s">
        <v>10</v>
      </c>
      <c r="B17" s="25" t="s">
        <v>8</v>
      </c>
      <c r="C17" s="25"/>
      <c r="D17" s="25"/>
      <c r="E17" s="6">
        <f>ROUNDUP(E16*1.03,0)</f>
        <v>0</v>
      </c>
    </row>
    <row r="18" spans="1:5" x14ac:dyDescent="0.25">
      <c r="A18" s="1" t="s">
        <v>11</v>
      </c>
      <c r="B18" s="25"/>
      <c r="C18" s="25"/>
      <c r="D18" s="25"/>
      <c r="E18" s="6">
        <f>ROUNDUP(E17*1.03,0)</f>
        <v>0</v>
      </c>
    </row>
    <row r="19" spans="1:5" x14ac:dyDescent="0.25">
      <c r="A19" s="1" t="s">
        <v>12</v>
      </c>
      <c r="B19" s="25"/>
      <c r="C19" s="25"/>
      <c r="D19" s="25"/>
      <c r="E19" s="6">
        <f>ROUNDUP(E18*1.03,0)</f>
        <v>0</v>
      </c>
    </row>
    <row r="20" spans="1:5" x14ac:dyDescent="0.25">
      <c r="A20" s="1" t="s">
        <v>13</v>
      </c>
      <c r="B20" s="25"/>
      <c r="C20" s="25"/>
      <c r="D20" s="25"/>
      <c r="E20" s="6">
        <f>ROUNDUP(E19*1.03,0)</f>
        <v>0</v>
      </c>
    </row>
    <row r="21" spans="1:5" x14ac:dyDescent="0.25">
      <c r="B21" s="4"/>
      <c r="C21" s="4"/>
      <c r="D21" s="4"/>
      <c r="E21" s="5"/>
    </row>
    <row r="22" spans="1:5" x14ac:dyDescent="0.25">
      <c r="A22" s="1" t="s">
        <v>5</v>
      </c>
      <c r="B22" s="4"/>
      <c r="C22" s="4"/>
      <c r="D22" s="4"/>
      <c r="E22" s="6">
        <f>ROUNDUP(SUM(E16:E21),0)</f>
        <v>0</v>
      </c>
    </row>
    <row r="23" spans="1:5" x14ac:dyDescent="0.25">
      <c r="B23" s="4"/>
      <c r="C23" s="4"/>
      <c r="D23" s="4"/>
      <c r="E23" s="4"/>
    </row>
    <row r="24" spans="1:5" x14ac:dyDescent="0.25">
      <c r="B24" s="4"/>
      <c r="C24" s="4"/>
      <c r="D24" s="4"/>
      <c r="E24" s="4"/>
    </row>
    <row r="25" spans="1:5" x14ac:dyDescent="0.25">
      <c r="A25" s="10" t="s">
        <v>41</v>
      </c>
      <c r="B25" s="4"/>
      <c r="C25" s="4"/>
      <c r="D25" s="4"/>
      <c r="E25" s="4"/>
    </row>
  </sheetData>
  <mergeCells count="1">
    <mergeCell ref="B17:D20"/>
  </mergeCells>
  <hyperlinks>
    <hyperlink ref="A25" location="Overview!A1" display="Overview!A1" xr:uid="{F0816E71-5798-4AB2-9747-05C0EE8ADA09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EA89D-BD11-4F11-8ACF-92E2A3B023D2}">
  <dimension ref="A1:F24"/>
  <sheetViews>
    <sheetView workbookViewId="0"/>
  </sheetViews>
  <sheetFormatPr defaultRowHeight="15" x14ac:dyDescent="0.25"/>
  <cols>
    <col min="1" max="1" width="28.85546875" customWidth="1"/>
    <col min="2" max="2" width="20.140625" style="4" customWidth="1"/>
    <col min="3" max="3" width="15.42578125" style="4" customWidth="1"/>
    <col min="4" max="4" width="9.85546875" style="4" customWidth="1"/>
    <col min="5" max="5" width="13.140625" style="4" customWidth="1"/>
    <col min="6" max="6" width="29.5703125" customWidth="1"/>
  </cols>
  <sheetData>
    <row r="1" spans="1:6" x14ac:dyDescent="0.25">
      <c r="A1" s="1" t="s">
        <v>27</v>
      </c>
      <c r="B1" s="2"/>
      <c r="C1" s="2"/>
      <c r="D1" s="2"/>
      <c r="E1" s="2"/>
    </row>
    <row r="2" spans="1:6" x14ac:dyDescent="0.25">
      <c r="A2" s="1"/>
      <c r="B2" s="2"/>
      <c r="C2" s="2"/>
      <c r="D2" s="2"/>
      <c r="E2" s="2"/>
    </row>
    <row r="3" spans="1:6" x14ac:dyDescent="0.25">
      <c r="A3" s="7" t="s">
        <v>1</v>
      </c>
      <c r="B3" s="8" t="s">
        <v>6</v>
      </c>
      <c r="C3" s="8" t="s">
        <v>7</v>
      </c>
      <c r="D3" s="8" t="s">
        <v>2</v>
      </c>
      <c r="E3" s="8" t="s">
        <v>3</v>
      </c>
      <c r="F3" s="9" t="s">
        <v>4</v>
      </c>
    </row>
    <row r="4" spans="1:6" x14ac:dyDescent="0.25">
      <c r="A4" t="s">
        <v>404</v>
      </c>
      <c r="B4" s="3">
        <v>850</v>
      </c>
      <c r="C4" s="3">
        <f>B4*1.25</f>
        <v>1062.5</v>
      </c>
      <c r="E4" s="5">
        <f>ROUNDUP(C4*D4,0)</f>
        <v>0</v>
      </c>
    </row>
    <row r="5" spans="1:6" x14ac:dyDescent="0.25">
      <c r="A5" t="s">
        <v>405</v>
      </c>
      <c r="B5" s="3">
        <v>950</v>
      </c>
      <c r="C5" s="3">
        <f t="shared" ref="C5:C11" si="0">B5*1.25</f>
        <v>1187.5</v>
      </c>
      <c r="E5" s="5">
        <f>ROUNDUP(C5*D5,0)</f>
        <v>0</v>
      </c>
    </row>
    <row r="6" spans="1:6" x14ac:dyDescent="0.25">
      <c r="A6" t="s">
        <v>406</v>
      </c>
      <c r="B6" s="3">
        <v>260</v>
      </c>
      <c r="C6" s="3">
        <f t="shared" si="0"/>
        <v>325</v>
      </c>
      <c r="E6" s="5">
        <f>ROUNDUP(C6*D6,0)</f>
        <v>0</v>
      </c>
    </row>
    <row r="7" spans="1:6" x14ac:dyDescent="0.25">
      <c r="A7" t="s">
        <v>407</v>
      </c>
      <c r="B7" s="3">
        <v>65</v>
      </c>
      <c r="C7" s="3">
        <f t="shared" ref="C7:C9" si="1">B7*1.25</f>
        <v>81.25</v>
      </c>
      <c r="E7" s="5">
        <f t="shared" ref="E7:E9" si="2">ROUNDUP(C7*D7,0)</f>
        <v>0</v>
      </c>
    </row>
    <row r="8" spans="1:6" x14ac:dyDescent="0.25">
      <c r="A8" t="s">
        <v>408</v>
      </c>
      <c r="B8" s="3">
        <v>160</v>
      </c>
      <c r="C8" s="3">
        <f t="shared" si="1"/>
        <v>200</v>
      </c>
      <c r="E8" s="5">
        <f t="shared" si="2"/>
        <v>0</v>
      </c>
    </row>
    <row r="9" spans="1:6" x14ac:dyDescent="0.25">
      <c r="A9" t="s">
        <v>409</v>
      </c>
      <c r="B9" s="3">
        <v>180</v>
      </c>
      <c r="C9" s="3">
        <f t="shared" si="1"/>
        <v>225</v>
      </c>
      <c r="E9" s="5">
        <f t="shared" si="2"/>
        <v>0</v>
      </c>
    </row>
    <row r="10" spans="1:6" x14ac:dyDescent="0.25">
      <c r="A10" t="s">
        <v>410</v>
      </c>
      <c r="B10" s="3">
        <v>30</v>
      </c>
      <c r="C10" s="3">
        <f t="shared" si="0"/>
        <v>37.5</v>
      </c>
      <c r="E10" s="5">
        <f>ROUNDUP(C10*D10,0)</f>
        <v>0</v>
      </c>
    </row>
    <row r="11" spans="1:6" x14ac:dyDescent="0.25">
      <c r="A11" t="s">
        <v>411</v>
      </c>
      <c r="B11" s="3">
        <v>65</v>
      </c>
      <c r="C11" s="3">
        <f t="shared" si="0"/>
        <v>81.25</v>
      </c>
      <c r="E11" s="5">
        <f>ROUNDUP(C11*D11,0)</f>
        <v>0</v>
      </c>
    </row>
    <row r="12" spans="1:6" x14ac:dyDescent="0.25">
      <c r="B12" s="3">
        <v>0</v>
      </c>
      <c r="C12" s="3">
        <f t="shared" ref="C12" si="3">B12*1.25</f>
        <v>0</v>
      </c>
      <c r="E12" s="5">
        <f>ROUNDUP(C12*D12,0)</f>
        <v>0</v>
      </c>
    </row>
    <row r="15" spans="1:6" x14ac:dyDescent="0.25">
      <c r="A15" s="1" t="s">
        <v>9</v>
      </c>
      <c r="E15" s="6">
        <f>ROUNDUP(SUM(E4:E14),0)</f>
        <v>0</v>
      </c>
    </row>
    <row r="16" spans="1:6" x14ac:dyDescent="0.25">
      <c r="A16" s="1" t="s">
        <v>10</v>
      </c>
      <c r="B16" s="25" t="s">
        <v>8</v>
      </c>
      <c r="C16" s="25"/>
      <c r="D16" s="25"/>
      <c r="E16" s="6">
        <f>ROUNDUP(E15*1.03,0)</f>
        <v>0</v>
      </c>
    </row>
    <row r="17" spans="1:5" x14ac:dyDescent="0.25">
      <c r="A17" s="1" t="s">
        <v>11</v>
      </c>
      <c r="B17" s="25"/>
      <c r="C17" s="25"/>
      <c r="D17" s="25"/>
      <c r="E17" s="6">
        <f>ROUNDUP(E16*1.03,0)</f>
        <v>0</v>
      </c>
    </row>
    <row r="18" spans="1:5" x14ac:dyDescent="0.25">
      <c r="A18" s="1" t="s">
        <v>12</v>
      </c>
      <c r="B18" s="25"/>
      <c r="C18" s="25"/>
      <c r="D18" s="25"/>
      <c r="E18" s="6">
        <f>ROUNDUP(E17*1.03,0)</f>
        <v>0</v>
      </c>
    </row>
    <row r="19" spans="1:5" x14ac:dyDescent="0.25">
      <c r="A19" s="1" t="s">
        <v>13</v>
      </c>
      <c r="B19" s="25"/>
      <c r="C19" s="25"/>
      <c r="D19" s="25"/>
      <c r="E19" s="6">
        <f>ROUNDUP(E18*1.03,0)</f>
        <v>0</v>
      </c>
    </row>
    <row r="20" spans="1:5" x14ac:dyDescent="0.25">
      <c r="E20" s="5"/>
    </row>
    <row r="21" spans="1:5" x14ac:dyDescent="0.25">
      <c r="A21" s="1" t="s">
        <v>5</v>
      </c>
      <c r="E21" s="6">
        <f>ROUNDUP(SUM(E15:E20),0)</f>
        <v>0</v>
      </c>
    </row>
    <row r="24" spans="1:5" x14ac:dyDescent="0.25">
      <c r="A24" s="10" t="s">
        <v>41</v>
      </c>
    </row>
  </sheetData>
  <mergeCells count="1">
    <mergeCell ref="B16:D19"/>
  </mergeCells>
  <hyperlinks>
    <hyperlink ref="A24" location="Overview!A1" display="Overview!A1" xr:uid="{4043EBA2-5A69-4FAD-8EC8-4696F2D06554}"/>
  </hyperlinks>
  <pageMargins left="0.3" right="0.3" top="0.3" bottom="0.3" header="0.3" footer="0.3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A0C81-7113-4033-B90A-E1BBE1B942A2}">
  <dimension ref="A1:F23"/>
  <sheetViews>
    <sheetView workbookViewId="0"/>
  </sheetViews>
  <sheetFormatPr defaultRowHeight="15" x14ac:dyDescent="0.25"/>
  <cols>
    <col min="1" max="1" width="50" bestFit="1" customWidth="1"/>
    <col min="2" max="2" width="20.140625" style="4" customWidth="1"/>
    <col min="3" max="3" width="15.42578125" style="4" customWidth="1"/>
    <col min="4" max="4" width="9.85546875" style="4" customWidth="1"/>
    <col min="5" max="5" width="13.140625" style="4" customWidth="1"/>
    <col min="6" max="6" width="44.85546875" bestFit="1" customWidth="1"/>
  </cols>
  <sheetData>
    <row r="1" spans="1:6" x14ac:dyDescent="0.25">
      <c r="A1" s="1" t="s">
        <v>238</v>
      </c>
      <c r="B1" s="2"/>
      <c r="C1" s="2"/>
      <c r="D1" s="2"/>
      <c r="E1" s="2"/>
    </row>
    <row r="2" spans="1:6" x14ac:dyDescent="0.25">
      <c r="A2" s="1"/>
      <c r="B2" s="2"/>
      <c r="C2" s="2"/>
      <c r="D2" s="2"/>
      <c r="E2" s="2"/>
    </row>
    <row r="3" spans="1:6" x14ac:dyDescent="0.25">
      <c r="A3" s="7" t="s">
        <v>1</v>
      </c>
      <c r="B3" s="8" t="s">
        <v>6</v>
      </c>
      <c r="C3" s="8" t="s">
        <v>7</v>
      </c>
      <c r="D3" s="8" t="s">
        <v>2</v>
      </c>
      <c r="E3" s="8" t="s">
        <v>3</v>
      </c>
      <c r="F3" s="9" t="s">
        <v>4</v>
      </c>
    </row>
    <row r="4" spans="1:6" x14ac:dyDescent="0.25">
      <c r="A4" t="s">
        <v>416</v>
      </c>
      <c r="B4" s="3">
        <v>650</v>
      </c>
      <c r="C4" s="3">
        <f>B4*1.25</f>
        <v>812.5</v>
      </c>
      <c r="E4" s="5">
        <f>ROUNDUP(C4*D4,0)</f>
        <v>0</v>
      </c>
      <c r="F4" t="s">
        <v>423</v>
      </c>
    </row>
    <row r="5" spans="1:6" x14ac:dyDescent="0.25">
      <c r="A5" t="s">
        <v>417</v>
      </c>
      <c r="B5" s="3">
        <v>300</v>
      </c>
      <c r="C5" s="3">
        <f t="shared" ref="C5:C10" si="0">B5*1.25</f>
        <v>375</v>
      </c>
      <c r="E5" s="5">
        <f>ROUNDUP(C5*D5,0)</f>
        <v>0</v>
      </c>
      <c r="F5" t="s">
        <v>424</v>
      </c>
    </row>
    <row r="6" spans="1:6" x14ac:dyDescent="0.25">
      <c r="A6" t="s">
        <v>418</v>
      </c>
      <c r="B6" s="3">
        <v>75</v>
      </c>
      <c r="C6" s="3">
        <f t="shared" si="0"/>
        <v>93.75</v>
      </c>
      <c r="E6" s="5">
        <f>ROUNDUP(C6*D6,0)</f>
        <v>0</v>
      </c>
      <c r="F6" t="s">
        <v>424</v>
      </c>
    </row>
    <row r="7" spans="1:6" x14ac:dyDescent="0.25">
      <c r="A7" t="s">
        <v>419</v>
      </c>
      <c r="B7" s="3">
        <v>150</v>
      </c>
      <c r="C7" s="3">
        <f t="shared" ref="C7:C8" si="1">B7*1.25</f>
        <v>187.5</v>
      </c>
      <c r="E7" s="5">
        <f t="shared" ref="E7:E8" si="2">ROUNDUP(C7*D7,0)</f>
        <v>0</v>
      </c>
      <c r="F7" t="s">
        <v>423</v>
      </c>
    </row>
    <row r="8" spans="1:6" x14ac:dyDescent="0.25">
      <c r="A8" t="s">
        <v>420</v>
      </c>
      <c r="B8" s="3">
        <v>75</v>
      </c>
      <c r="C8" s="3">
        <f t="shared" si="1"/>
        <v>93.75</v>
      </c>
      <c r="E8" s="5">
        <f t="shared" si="2"/>
        <v>0</v>
      </c>
      <c r="F8" t="s">
        <v>424</v>
      </c>
    </row>
    <row r="9" spans="1:6" x14ac:dyDescent="0.25">
      <c r="A9" t="s">
        <v>421</v>
      </c>
      <c r="B9" s="3">
        <v>1000</v>
      </c>
      <c r="C9" s="3">
        <f t="shared" si="0"/>
        <v>1250</v>
      </c>
      <c r="E9" s="5">
        <f>ROUNDUP(C9*D9,0)</f>
        <v>0</v>
      </c>
      <c r="F9" t="s">
        <v>425</v>
      </c>
    </row>
    <row r="10" spans="1:6" x14ac:dyDescent="0.25">
      <c r="A10" t="s">
        <v>422</v>
      </c>
      <c r="B10" s="3">
        <v>500</v>
      </c>
      <c r="C10" s="3">
        <f t="shared" si="0"/>
        <v>625</v>
      </c>
      <c r="E10" s="5">
        <f>ROUNDUP(C10*D10,0)</f>
        <v>0</v>
      </c>
      <c r="F10" t="s">
        <v>425</v>
      </c>
    </row>
    <row r="11" spans="1:6" x14ac:dyDescent="0.25">
      <c r="B11" s="3">
        <v>0</v>
      </c>
      <c r="C11" s="3">
        <f t="shared" ref="C11" si="3">B11*1.25</f>
        <v>0</v>
      </c>
      <c r="E11" s="5">
        <f>ROUNDUP(C11*D11,0)</f>
        <v>0</v>
      </c>
    </row>
    <row r="14" spans="1:6" x14ac:dyDescent="0.25">
      <c r="A14" s="1" t="s">
        <v>9</v>
      </c>
      <c r="E14" s="6">
        <f>ROUNDUP(SUM(E4:E13),0)</f>
        <v>0</v>
      </c>
    </row>
    <row r="15" spans="1:6" x14ac:dyDescent="0.25">
      <c r="A15" s="1" t="s">
        <v>10</v>
      </c>
      <c r="B15" s="25" t="s">
        <v>8</v>
      </c>
      <c r="C15" s="25"/>
      <c r="D15" s="25"/>
      <c r="E15" s="6">
        <f>ROUNDUP(E14*1.03,0)</f>
        <v>0</v>
      </c>
    </row>
    <row r="16" spans="1:6" x14ac:dyDescent="0.25">
      <c r="A16" s="1" t="s">
        <v>11</v>
      </c>
      <c r="B16" s="25"/>
      <c r="C16" s="25"/>
      <c r="D16" s="25"/>
      <c r="E16" s="6">
        <f>ROUNDUP(E15*1.03,0)</f>
        <v>0</v>
      </c>
    </row>
    <row r="17" spans="1:5" x14ac:dyDescent="0.25">
      <c r="A17" s="1" t="s">
        <v>12</v>
      </c>
      <c r="B17" s="25"/>
      <c r="C17" s="25"/>
      <c r="D17" s="25"/>
      <c r="E17" s="6">
        <f>ROUNDUP(E16*1.03,0)</f>
        <v>0</v>
      </c>
    </row>
    <row r="18" spans="1:5" x14ac:dyDescent="0.25">
      <c r="A18" s="1" t="s">
        <v>13</v>
      </c>
      <c r="B18" s="25"/>
      <c r="C18" s="25"/>
      <c r="D18" s="25"/>
      <c r="E18" s="6">
        <f>ROUNDUP(E17*1.03,0)</f>
        <v>0</v>
      </c>
    </row>
    <row r="19" spans="1:5" x14ac:dyDescent="0.25">
      <c r="E19" s="5"/>
    </row>
    <row r="20" spans="1:5" x14ac:dyDescent="0.25">
      <c r="A20" s="1" t="s">
        <v>5</v>
      </c>
      <c r="E20" s="6">
        <f>ROUNDUP(SUM(E14:E19),0)</f>
        <v>0</v>
      </c>
    </row>
    <row r="23" spans="1:5" x14ac:dyDescent="0.25">
      <c r="A23" s="10" t="s">
        <v>41</v>
      </c>
    </row>
  </sheetData>
  <mergeCells count="1">
    <mergeCell ref="B15:D18"/>
  </mergeCells>
  <hyperlinks>
    <hyperlink ref="A23" location="Overview!A1" display="Overview!A1" xr:uid="{A6219981-1B35-475E-AAB0-4ACE6190E499}"/>
  </hyperlinks>
  <pageMargins left="0.3" right="0.3" top="0.3" bottom="0.3" header="0.3" footer="0.3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4638D-971A-4541-AE88-25E4D4E32052}">
  <dimension ref="A1:F21"/>
  <sheetViews>
    <sheetView workbookViewId="0"/>
  </sheetViews>
  <sheetFormatPr defaultRowHeight="15" x14ac:dyDescent="0.25"/>
  <cols>
    <col min="1" max="1" width="48.42578125" bestFit="1" customWidth="1"/>
    <col min="2" max="2" width="20.140625" style="4" customWidth="1"/>
    <col min="3" max="3" width="15.42578125" style="4" customWidth="1"/>
    <col min="4" max="4" width="9.85546875" style="4" customWidth="1"/>
    <col min="5" max="5" width="13.140625" style="4" customWidth="1"/>
    <col min="6" max="6" width="29.5703125" customWidth="1"/>
  </cols>
  <sheetData>
    <row r="1" spans="1:6" x14ac:dyDescent="0.25">
      <c r="A1" s="1" t="s">
        <v>65</v>
      </c>
      <c r="B1" s="2"/>
      <c r="C1" s="2"/>
      <c r="D1" s="2"/>
      <c r="E1" s="2"/>
    </row>
    <row r="2" spans="1:6" x14ac:dyDescent="0.25">
      <c r="A2" s="1"/>
      <c r="B2" s="2"/>
      <c r="C2" s="2"/>
      <c r="D2" s="2"/>
      <c r="E2" s="2"/>
    </row>
    <row r="3" spans="1:6" x14ac:dyDescent="0.25">
      <c r="A3" s="7" t="s">
        <v>1</v>
      </c>
      <c r="B3" s="8" t="s">
        <v>6</v>
      </c>
      <c r="C3" s="8" t="s">
        <v>7</v>
      </c>
      <c r="D3" s="8" t="s">
        <v>2</v>
      </c>
      <c r="E3" s="8" t="s">
        <v>3</v>
      </c>
      <c r="F3" s="9" t="s">
        <v>4</v>
      </c>
    </row>
    <row r="4" spans="1:6" x14ac:dyDescent="0.25">
      <c r="A4" t="s">
        <v>156</v>
      </c>
      <c r="B4" s="3">
        <v>50</v>
      </c>
      <c r="C4" s="3">
        <f>B4*1.25</f>
        <v>62.5</v>
      </c>
      <c r="E4" s="5">
        <f t="shared" ref="E4:E9" si="0">ROUNDUP(C4*D4,0)</f>
        <v>0</v>
      </c>
      <c r="F4" t="s">
        <v>18</v>
      </c>
    </row>
    <row r="5" spans="1:6" x14ac:dyDescent="0.25">
      <c r="A5" t="s">
        <v>157</v>
      </c>
      <c r="B5" s="3">
        <v>200</v>
      </c>
      <c r="C5" s="3">
        <f t="shared" ref="C5:C8" si="1">B5*1.25</f>
        <v>250</v>
      </c>
      <c r="E5" s="5">
        <f t="shared" si="0"/>
        <v>0</v>
      </c>
    </row>
    <row r="6" spans="1:6" x14ac:dyDescent="0.25">
      <c r="A6" t="s">
        <v>158</v>
      </c>
      <c r="B6" s="3">
        <v>30</v>
      </c>
      <c r="C6" s="3">
        <f t="shared" si="1"/>
        <v>37.5</v>
      </c>
      <c r="E6" s="5">
        <f t="shared" si="0"/>
        <v>0</v>
      </c>
      <c r="F6" t="s">
        <v>18</v>
      </c>
    </row>
    <row r="7" spans="1:6" x14ac:dyDescent="0.25">
      <c r="A7" t="s">
        <v>159</v>
      </c>
      <c r="B7" s="3">
        <v>50</v>
      </c>
      <c r="C7" s="3">
        <f t="shared" si="1"/>
        <v>62.5</v>
      </c>
      <c r="E7" s="5">
        <f t="shared" si="0"/>
        <v>0</v>
      </c>
      <c r="F7" t="s">
        <v>161</v>
      </c>
    </row>
    <row r="8" spans="1:6" x14ac:dyDescent="0.25">
      <c r="A8" t="s">
        <v>160</v>
      </c>
      <c r="B8" s="3">
        <v>200</v>
      </c>
      <c r="C8" s="3">
        <f t="shared" si="1"/>
        <v>250</v>
      </c>
      <c r="E8" s="5">
        <f t="shared" si="0"/>
        <v>0</v>
      </c>
      <c r="F8" t="s">
        <v>162</v>
      </c>
    </row>
    <row r="9" spans="1:6" x14ac:dyDescent="0.25">
      <c r="B9" s="3">
        <v>0</v>
      </c>
      <c r="C9" s="3">
        <f t="shared" ref="C9" si="2">B9*1.25</f>
        <v>0</v>
      </c>
      <c r="E9" s="5">
        <f t="shared" si="0"/>
        <v>0</v>
      </c>
    </row>
    <row r="12" spans="1:6" x14ac:dyDescent="0.25">
      <c r="A12" s="1" t="s">
        <v>9</v>
      </c>
      <c r="E12" s="6">
        <f>ROUNDUP(SUM(E4:E11),0)</f>
        <v>0</v>
      </c>
    </row>
    <row r="13" spans="1:6" x14ac:dyDescent="0.25">
      <c r="A13" s="1" t="s">
        <v>10</v>
      </c>
      <c r="B13" s="25" t="s">
        <v>8</v>
      </c>
      <c r="C13" s="25"/>
      <c r="D13" s="25"/>
      <c r="E13" s="6">
        <f>ROUNDUP(E12*1.03,0)</f>
        <v>0</v>
      </c>
    </row>
    <row r="14" spans="1:6" x14ac:dyDescent="0.25">
      <c r="A14" s="1" t="s">
        <v>11</v>
      </c>
      <c r="B14" s="25"/>
      <c r="C14" s="25"/>
      <c r="D14" s="25"/>
      <c r="E14" s="6">
        <f>ROUNDUP(E13*1.03,0)</f>
        <v>0</v>
      </c>
    </row>
    <row r="15" spans="1:6" x14ac:dyDescent="0.25">
      <c r="A15" s="1" t="s">
        <v>12</v>
      </c>
      <c r="B15" s="25"/>
      <c r="C15" s="25"/>
      <c r="D15" s="25"/>
      <c r="E15" s="6">
        <f>ROUNDUP(E14*1.03,0)</f>
        <v>0</v>
      </c>
    </row>
    <row r="16" spans="1:6" x14ac:dyDescent="0.25">
      <c r="A16" s="1" t="s">
        <v>13</v>
      </c>
      <c r="B16" s="25"/>
      <c r="C16" s="25"/>
      <c r="D16" s="25"/>
      <c r="E16" s="6">
        <f>ROUNDUP(E15*1.03,0)</f>
        <v>0</v>
      </c>
    </row>
    <row r="17" spans="1:5" x14ac:dyDescent="0.25">
      <c r="E17" s="5"/>
    </row>
    <row r="18" spans="1:5" x14ac:dyDescent="0.25">
      <c r="A18" s="1" t="s">
        <v>5</v>
      </c>
      <c r="E18" s="6">
        <f>ROUNDUP(SUM(E12:E17),0)</f>
        <v>0</v>
      </c>
    </row>
    <row r="21" spans="1:5" x14ac:dyDescent="0.25">
      <c r="A21" s="10" t="s">
        <v>41</v>
      </c>
    </row>
  </sheetData>
  <mergeCells count="1">
    <mergeCell ref="B13:D16"/>
  </mergeCells>
  <hyperlinks>
    <hyperlink ref="A21" location="Overview!A1" display="Overview!A1" xr:uid="{B3AD4A1F-EB4A-4236-B4C0-7363F4DC6046}"/>
  </hyperlinks>
  <pageMargins left="0.3" right="0.3" top="0.3" bottom="0.3" header="0.3" footer="0.3"/>
  <pageSetup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EED1E-BBA9-4F9E-9F55-0C78E417DA91}">
  <dimension ref="A1:F27"/>
  <sheetViews>
    <sheetView workbookViewId="0"/>
  </sheetViews>
  <sheetFormatPr defaultRowHeight="15" x14ac:dyDescent="0.25"/>
  <cols>
    <col min="1" max="1" width="51.85546875" bestFit="1" customWidth="1"/>
    <col min="2" max="2" width="20.140625" style="4" customWidth="1"/>
    <col min="3" max="3" width="15.42578125" style="4" customWidth="1"/>
    <col min="4" max="4" width="9.85546875" style="4" customWidth="1"/>
    <col min="5" max="5" width="13.140625" style="4" customWidth="1"/>
    <col min="6" max="6" width="88" bestFit="1" customWidth="1"/>
  </cols>
  <sheetData>
    <row r="1" spans="1:6" x14ac:dyDescent="0.25">
      <c r="A1" s="1" t="s">
        <v>52</v>
      </c>
      <c r="B1" s="2"/>
      <c r="C1" s="2"/>
      <c r="D1" s="2"/>
      <c r="E1" s="2"/>
    </row>
    <row r="2" spans="1:6" x14ac:dyDescent="0.25">
      <c r="A2" s="1"/>
      <c r="B2" s="2"/>
      <c r="C2" s="2"/>
      <c r="D2" s="2"/>
      <c r="E2" s="2"/>
    </row>
    <row r="3" spans="1:6" x14ac:dyDescent="0.25">
      <c r="A3" s="7" t="s">
        <v>1</v>
      </c>
      <c r="B3" s="8" t="s">
        <v>6</v>
      </c>
      <c r="C3" s="8" t="s">
        <v>7</v>
      </c>
      <c r="D3" s="8" t="s">
        <v>2</v>
      </c>
      <c r="E3" s="8" t="s">
        <v>3</v>
      </c>
      <c r="F3" s="9" t="s">
        <v>4</v>
      </c>
    </row>
    <row r="4" spans="1:6" x14ac:dyDescent="0.25">
      <c r="A4" s="24" t="s">
        <v>392</v>
      </c>
      <c r="B4" s="3"/>
      <c r="C4" s="3"/>
      <c r="E4" s="5"/>
    </row>
    <row r="5" spans="1:6" x14ac:dyDescent="0.25">
      <c r="A5" t="s">
        <v>393</v>
      </c>
      <c r="B5" s="3">
        <v>35</v>
      </c>
      <c r="C5" s="3">
        <f t="shared" ref="C5" si="0">B5*1.25</f>
        <v>43.75</v>
      </c>
      <c r="E5" s="5">
        <f>ROUNDUP(C5*D5,0)</f>
        <v>0</v>
      </c>
    </row>
    <row r="6" spans="1:6" x14ac:dyDescent="0.25">
      <c r="A6" t="s">
        <v>394</v>
      </c>
      <c r="B6" s="3">
        <v>42</v>
      </c>
      <c r="C6" s="3">
        <f t="shared" ref="C6:C14" si="1">B6*1.25</f>
        <v>52.5</v>
      </c>
      <c r="E6" s="5">
        <f t="shared" ref="E6:E14" si="2">ROUNDUP(C6*D6,0)</f>
        <v>0</v>
      </c>
    </row>
    <row r="7" spans="1:6" x14ac:dyDescent="0.25">
      <c r="A7" t="s">
        <v>395</v>
      </c>
      <c r="B7" s="3">
        <v>20</v>
      </c>
      <c r="C7" s="3">
        <f t="shared" si="1"/>
        <v>25</v>
      </c>
      <c r="E7" s="5">
        <f t="shared" si="2"/>
        <v>0</v>
      </c>
    </row>
    <row r="8" spans="1:6" x14ac:dyDescent="0.25">
      <c r="A8" t="s">
        <v>396</v>
      </c>
      <c r="B8" s="3">
        <v>25</v>
      </c>
      <c r="C8" s="3">
        <f t="shared" si="1"/>
        <v>31.25</v>
      </c>
      <c r="E8" s="5">
        <f t="shared" si="2"/>
        <v>0</v>
      </c>
    </row>
    <row r="9" spans="1:6" x14ac:dyDescent="0.25">
      <c r="A9" t="s">
        <v>397</v>
      </c>
      <c r="B9" s="3">
        <v>43</v>
      </c>
      <c r="C9" s="3">
        <f t="shared" si="1"/>
        <v>53.75</v>
      </c>
      <c r="E9" s="5">
        <f t="shared" si="2"/>
        <v>0</v>
      </c>
    </row>
    <row r="10" spans="1:6" x14ac:dyDescent="0.25">
      <c r="A10" s="24" t="s">
        <v>398</v>
      </c>
      <c r="B10" s="3"/>
      <c r="C10" s="3"/>
      <c r="E10" s="5"/>
    </row>
    <row r="11" spans="1:6" x14ac:dyDescent="0.25">
      <c r="A11" t="s">
        <v>399</v>
      </c>
      <c r="B11" s="3">
        <v>33.5</v>
      </c>
      <c r="C11" s="3">
        <f t="shared" si="1"/>
        <v>41.875</v>
      </c>
      <c r="E11" s="5">
        <f t="shared" si="2"/>
        <v>0</v>
      </c>
      <c r="F11" t="s">
        <v>403</v>
      </c>
    </row>
    <row r="12" spans="1:6" x14ac:dyDescent="0.25">
      <c r="A12" s="24" t="s">
        <v>400</v>
      </c>
      <c r="B12" s="3"/>
      <c r="C12" s="3"/>
      <c r="E12" s="5"/>
    </row>
    <row r="13" spans="1:6" ht="15" customHeight="1" x14ac:dyDescent="0.25">
      <c r="A13" t="s">
        <v>402</v>
      </c>
      <c r="B13" s="3">
        <v>50</v>
      </c>
      <c r="C13" s="3">
        <f t="shared" si="1"/>
        <v>62.5</v>
      </c>
      <c r="E13" s="5">
        <f t="shared" si="2"/>
        <v>0</v>
      </c>
      <c r="F13" t="s">
        <v>401</v>
      </c>
    </row>
    <row r="14" spans="1:6" x14ac:dyDescent="0.25">
      <c r="B14" s="3">
        <v>0</v>
      </c>
      <c r="C14" s="3">
        <f t="shared" si="1"/>
        <v>0</v>
      </c>
      <c r="E14" s="5">
        <f t="shared" si="2"/>
        <v>0</v>
      </c>
    </row>
    <row r="18" spans="1:5" x14ac:dyDescent="0.25">
      <c r="A18" s="1" t="s">
        <v>9</v>
      </c>
      <c r="E18" s="6">
        <f>ROUNDUP(SUM(E4:E17),0)</f>
        <v>0</v>
      </c>
    </row>
    <row r="19" spans="1:5" x14ac:dyDescent="0.25">
      <c r="A19" s="1" t="s">
        <v>10</v>
      </c>
      <c r="B19" s="25" t="s">
        <v>8</v>
      </c>
      <c r="C19" s="25"/>
      <c r="D19" s="25"/>
      <c r="E19" s="6">
        <f>ROUNDUP(E18*1.03,0)</f>
        <v>0</v>
      </c>
    </row>
    <row r="20" spans="1:5" x14ac:dyDescent="0.25">
      <c r="A20" s="1" t="s">
        <v>11</v>
      </c>
      <c r="B20" s="25"/>
      <c r="C20" s="25"/>
      <c r="D20" s="25"/>
      <c r="E20" s="6">
        <f>ROUNDUP(E19*1.03,0)</f>
        <v>0</v>
      </c>
    </row>
    <row r="21" spans="1:5" x14ac:dyDescent="0.25">
      <c r="A21" s="1" t="s">
        <v>12</v>
      </c>
      <c r="B21" s="25"/>
      <c r="C21" s="25"/>
      <c r="D21" s="25"/>
      <c r="E21" s="6">
        <f>ROUNDUP(E20*1.03,0)</f>
        <v>0</v>
      </c>
    </row>
    <row r="22" spans="1:5" x14ac:dyDescent="0.25">
      <c r="A22" s="1" t="s">
        <v>13</v>
      </c>
      <c r="B22" s="25"/>
      <c r="C22" s="25"/>
      <c r="D22" s="25"/>
      <c r="E22" s="6">
        <f>ROUNDUP(E21*1.03,0)</f>
        <v>0</v>
      </c>
    </row>
    <row r="23" spans="1:5" x14ac:dyDescent="0.25">
      <c r="E23" s="5"/>
    </row>
    <row r="24" spans="1:5" x14ac:dyDescent="0.25">
      <c r="A24" s="1" t="s">
        <v>5</v>
      </c>
      <c r="E24" s="6">
        <f>ROUNDUP(SUM(E18:E23),0)</f>
        <v>0</v>
      </c>
    </row>
    <row r="27" spans="1:5" x14ac:dyDescent="0.25">
      <c r="A27" s="10" t="s">
        <v>41</v>
      </c>
    </row>
  </sheetData>
  <mergeCells count="1">
    <mergeCell ref="B19:D22"/>
  </mergeCells>
  <hyperlinks>
    <hyperlink ref="A27" location="Overview!A1" display="Overview!A1" xr:uid="{AE80976B-513D-4636-85E2-2229A91019E1}"/>
  </hyperlinks>
  <pageMargins left="0.3" right="0.3" top="0.3" bottom="0.3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9A2E5-7D69-4E12-8C1C-2766FE9E4DF7}">
  <dimension ref="A1:F24"/>
  <sheetViews>
    <sheetView workbookViewId="0"/>
  </sheetViews>
  <sheetFormatPr defaultRowHeight="15" x14ac:dyDescent="0.25"/>
  <cols>
    <col min="1" max="1" width="44.85546875" bestFit="1" customWidth="1"/>
    <col min="2" max="2" width="20.140625" style="4" customWidth="1"/>
    <col min="3" max="3" width="15.42578125" style="4" customWidth="1"/>
    <col min="4" max="4" width="9.85546875" style="4" customWidth="1"/>
    <col min="5" max="5" width="13.140625" style="4" customWidth="1"/>
    <col min="6" max="6" width="29.5703125" customWidth="1"/>
  </cols>
  <sheetData>
    <row r="1" spans="1:6" x14ac:dyDescent="0.25">
      <c r="A1" s="1" t="s">
        <v>53</v>
      </c>
      <c r="B1" s="2"/>
      <c r="C1" s="2"/>
      <c r="D1" s="2"/>
      <c r="E1" s="2"/>
    </row>
    <row r="2" spans="1:6" x14ac:dyDescent="0.25">
      <c r="A2" s="1"/>
      <c r="B2" s="2"/>
      <c r="C2" s="2"/>
      <c r="D2" s="2"/>
      <c r="E2" s="2"/>
    </row>
    <row r="3" spans="1:6" x14ac:dyDescent="0.25">
      <c r="A3" s="7" t="s">
        <v>1</v>
      </c>
      <c r="B3" s="8" t="s">
        <v>6</v>
      </c>
      <c r="C3" s="8" t="s">
        <v>7</v>
      </c>
      <c r="D3" s="8" t="s">
        <v>2</v>
      </c>
      <c r="E3" s="8" t="s">
        <v>3</v>
      </c>
      <c r="F3" s="9" t="s">
        <v>4</v>
      </c>
    </row>
    <row r="4" spans="1:6" x14ac:dyDescent="0.25">
      <c r="A4" t="s">
        <v>278</v>
      </c>
      <c r="B4" s="3">
        <v>10.5</v>
      </c>
      <c r="C4" s="3">
        <f>B4*1.25</f>
        <v>13.125</v>
      </c>
      <c r="E4" s="5">
        <f>ROUNDUP(C4*D4,0)</f>
        <v>0</v>
      </c>
    </row>
    <row r="5" spans="1:6" x14ac:dyDescent="0.25">
      <c r="A5" t="s">
        <v>279</v>
      </c>
      <c r="B5" s="3">
        <v>26.25</v>
      </c>
      <c r="C5" s="3">
        <f t="shared" ref="C5:C11" si="0">B5*1.25</f>
        <v>32.8125</v>
      </c>
      <c r="E5" s="5">
        <f>ROUNDUP(C5*D5,0)</f>
        <v>0</v>
      </c>
    </row>
    <row r="6" spans="1:6" x14ac:dyDescent="0.25">
      <c r="A6" t="s">
        <v>280</v>
      </c>
      <c r="B6" s="3">
        <v>5.25</v>
      </c>
      <c r="C6" s="3">
        <f t="shared" si="0"/>
        <v>6.5625</v>
      </c>
      <c r="E6" s="5">
        <f>ROUNDUP(C6*D6,0)</f>
        <v>0</v>
      </c>
    </row>
    <row r="7" spans="1:6" x14ac:dyDescent="0.25">
      <c r="A7" t="s">
        <v>281</v>
      </c>
      <c r="B7" s="3">
        <v>26.25</v>
      </c>
      <c r="C7" s="3">
        <f t="shared" si="0"/>
        <v>32.8125</v>
      </c>
      <c r="E7" s="5">
        <f>ROUNDUP(C7*D7,0)</f>
        <v>0</v>
      </c>
    </row>
    <row r="8" spans="1:6" x14ac:dyDescent="0.25">
      <c r="A8" t="s">
        <v>283</v>
      </c>
      <c r="B8" s="3">
        <v>26.25</v>
      </c>
      <c r="C8" s="3">
        <f t="shared" ref="C8:C10" si="1">B8*1.25</f>
        <v>32.8125</v>
      </c>
      <c r="E8" s="5">
        <f t="shared" ref="E8:E10" si="2">ROUNDUP(C8*D8,0)</f>
        <v>0</v>
      </c>
    </row>
    <row r="9" spans="1:6" x14ac:dyDescent="0.25">
      <c r="A9" t="s">
        <v>284</v>
      </c>
      <c r="B9" s="3">
        <v>87.15</v>
      </c>
      <c r="C9" s="3">
        <f t="shared" ref="C9" si="3">B9*1.25</f>
        <v>108.9375</v>
      </c>
      <c r="E9" s="5">
        <f t="shared" ref="E9" si="4">ROUNDUP(C9*D9,0)</f>
        <v>0</v>
      </c>
    </row>
    <row r="10" spans="1:6" x14ac:dyDescent="0.25">
      <c r="A10" t="s">
        <v>282</v>
      </c>
      <c r="B10" s="3">
        <v>52.5</v>
      </c>
      <c r="C10" s="3">
        <f t="shared" si="1"/>
        <v>65.625</v>
      </c>
      <c r="E10" s="5">
        <f t="shared" si="2"/>
        <v>0</v>
      </c>
    </row>
    <row r="11" spans="1:6" x14ac:dyDescent="0.25">
      <c r="B11" s="3">
        <v>0</v>
      </c>
      <c r="C11" s="3">
        <f t="shared" si="0"/>
        <v>0</v>
      </c>
      <c r="E11" s="5">
        <f>ROUNDUP(C11*D11,0)</f>
        <v>0</v>
      </c>
    </row>
    <row r="15" spans="1:6" x14ac:dyDescent="0.25">
      <c r="A15" s="1" t="s">
        <v>9</v>
      </c>
      <c r="E15" s="6">
        <f>ROUNDUP(SUM(E4:E14),0)</f>
        <v>0</v>
      </c>
    </row>
    <row r="16" spans="1:6" x14ac:dyDescent="0.25">
      <c r="A16" s="1" t="s">
        <v>10</v>
      </c>
      <c r="B16" s="25" t="s">
        <v>8</v>
      </c>
      <c r="C16" s="25"/>
      <c r="D16" s="25"/>
      <c r="E16" s="6">
        <f>ROUNDUP(E15*1.03,0)</f>
        <v>0</v>
      </c>
    </row>
    <row r="17" spans="1:5" x14ac:dyDescent="0.25">
      <c r="A17" s="1" t="s">
        <v>11</v>
      </c>
      <c r="B17" s="25"/>
      <c r="C17" s="25"/>
      <c r="D17" s="25"/>
      <c r="E17" s="6">
        <f>ROUNDUP(E16*1.03,0)</f>
        <v>0</v>
      </c>
    </row>
    <row r="18" spans="1:5" x14ac:dyDescent="0.25">
      <c r="A18" s="1" t="s">
        <v>12</v>
      </c>
      <c r="B18" s="25"/>
      <c r="C18" s="25"/>
      <c r="D18" s="25"/>
      <c r="E18" s="6">
        <f>ROUNDUP(E17*1.03,0)</f>
        <v>0</v>
      </c>
    </row>
    <row r="19" spans="1:5" x14ac:dyDescent="0.25">
      <c r="A19" s="1" t="s">
        <v>13</v>
      </c>
      <c r="B19" s="25"/>
      <c r="C19" s="25"/>
      <c r="D19" s="25"/>
      <c r="E19" s="6">
        <f>ROUNDUP(E18*1.03,0)</f>
        <v>0</v>
      </c>
    </row>
    <row r="20" spans="1:5" x14ac:dyDescent="0.25">
      <c r="E20" s="5"/>
    </row>
    <row r="21" spans="1:5" x14ac:dyDescent="0.25">
      <c r="A21" s="1" t="s">
        <v>5</v>
      </c>
      <c r="E21" s="6">
        <f>ROUNDUP(SUM(E15:E20),0)</f>
        <v>0</v>
      </c>
    </row>
    <row r="24" spans="1:5" x14ac:dyDescent="0.25">
      <c r="A24" s="10" t="s">
        <v>41</v>
      </c>
    </row>
  </sheetData>
  <mergeCells count="1">
    <mergeCell ref="B16:D19"/>
  </mergeCells>
  <hyperlinks>
    <hyperlink ref="A24" location="Overview!A1" display="Overview!A1" xr:uid="{BB2CB017-6B54-4884-847A-64B9590C4469}"/>
  </hyperlinks>
  <pageMargins left="0.3" right="0.3" top="0.3" bottom="0.3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CE07D-61E2-4AAD-9433-06D8EF67492F}">
  <dimension ref="A1:F41"/>
  <sheetViews>
    <sheetView workbookViewId="0"/>
  </sheetViews>
  <sheetFormatPr defaultRowHeight="15" x14ac:dyDescent="0.25"/>
  <cols>
    <col min="1" max="1" width="45.7109375" bestFit="1" customWidth="1"/>
    <col min="2" max="2" width="20.140625" style="4" customWidth="1"/>
    <col min="3" max="3" width="15.42578125" style="4" customWidth="1"/>
    <col min="4" max="4" width="9.85546875" style="4" customWidth="1"/>
    <col min="5" max="5" width="13.140625" style="4" customWidth="1"/>
    <col min="6" max="6" width="29.5703125" customWidth="1"/>
  </cols>
  <sheetData>
    <row r="1" spans="1:6" x14ac:dyDescent="0.25">
      <c r="A1" s="1" t="s">
        <v>16</v>
      </c>
      <c r="B1" s="2"/>
      <c r="C1" s="2"/>
      <c r="D1" s="2"/>
      <c r="E1" s="2"/>
    </row>
    <row r="2" spans="1:6" x14ac:dyDescent="0.25">
      <c r="A2" s="1"/>
      <c r="B2" s="2"/>
      <c r="C2" s="2"/>
      <c r="D2" s="2"/>
      <c r="E2" s="2"/>
    </row>
    <row r="3" spans="1:6" x14ac:dyDescent="0.25">
      <c r="A3" s="7" t="s">
        <v>1</v>
      </c>
      <c r="B3" s="8" t="s">
        <v>6</v>
      </c>
      <c r="C3" s="8" t="s">
        <v>7</v>
      </c>
      <c r="D3" s="8" t="s">
        <v>2</v>
      </c>
      <c r="E3" s="8" t="s">
        <v>3</v>
      </c>
      <c r="F3" s="9" t="s">
        <v>4</v>
      </c>
    </row>
    <row r="4" spans="1:6" x14ac:dyDescent="0.25">
      <c r="A4" s="24" t="s">
        <v>285</v>
      </c>
      <c r="B4" s="3"/>
      <c r="C4" s="3"/>
      <c r="E4" s="5"/>
    </row>
    <row r="5" spans="1:6" x14ac:dyDescent="0.25">
      <c r="A5" t="s">
        <v>17</v>
      </c>
      <c r="B5" s="3">
        <v>55</v>
      </c>
      <c r="C5" s="3">
        <f>B5*1.25</f>
        <v>68.75</v>
      </c>
      <c r="E5" s="5">
        <f>ROUNDUP(C5*D5,0)</f>
        <v>0</v>
      </c>
      <c r="F5" t="s">
        <v>71</v>
      </c>
    </row>
    <row r="6" spans="1:6" x14ac:dyDescent="0.25">
      <c r="A6" t="s">
        <v>78</v>
      </c>
      <c r="B6" s="3">
        <v>150</v>
      </c>
      <c r="C6" s="3">
        <f t="shared" ref="C6:C28" si="0">B6*1.25</f>
        <v>187.5</v>
      </c>
      <c r="E6" s="5">
        <f>ROUNDUP(C6*D6,0)</f>
        <v>0</v>
      </c>
      <c r="F6" t="s">
        <v>71</v>
      </c>
    </row>
    <row r="7" spans="1:6" x14ac:dyDescent="0.25">
      <c r="A7" t="s">
        <v>79</v>
      </c>
      <c r="B7" s="3">
        <v>26</v>
      </c>
      <c r="C7" s="3">
        <f t="shared" si="0"/>
        <v>32.5</v>
      </c>
      <c r="E7" s="5">
        <f>ROUNDUP(C7*D7,0)</f>
        <v>0</v>
      </c>
      <c r="F7" t="s">
        <v>71</v>
      </c>
    </row>
    <row r="8" spans="1:6" x14ac:dyDescent="0.25">
      <c r="A8" t="s">
        <v>80</v>
      </c>
      <c r="B8" s="3">
        <v>42</v>
      </c>
      <c r="C8" s="3">
        <f t="shared" si="0"/>
        <v>52.5</v>
      </c>
      <c r="E8" s="5">
        <f>ROUNDUP(C8*D8,0)</f>
        <v>0</v>
      </c>
      <c r="F8" t="s">
        <v>71</v>
      </c>
    </row>
    <row r="9" spans="1:6" x14ac:dyDescent="0.25">
      <c r="A9" t="s">
        <v>81</v>
      </c>
      <c r="B9" s="3">
        <v>150</v>
      </c>
      <c r="C9" s="3">
        <f t="shared" ref="C9:C27" si="1">B9*1.25</f>
        <v>187.5</v>
      </c>
      <c r="E9" s="5">
        <f t="shared" ref="E9:E27" si="2">ROUNDUP(C9*D9,0)</f>
        <v>0</v>
      </c>
      <c r="F9" t="s">
        <v>71</v>
      </c>
    </row>
    <row r="10" spans="1:6" x14ac:dyDescent="0.25">
      <c r="A10" t="s">
        <v>82</v>
      </c>
      <c r="B10" s="3">
        <v>150</v>
      </c>
      <c r="C10" s="3">
        <f t="shared" si="1"/>
        <v>187.5</v>
      </c>
      <c r="E10" s="5">
        <f t="shared" si="2"/>
        <v>0</v>
      </c>
      <c r="F10" t="s">
        <v>71</v>
      </c>
    </row>
    <row r="11" spans="1:6" x14ac:dyDescent="0.25">
      <c r="A11" t="s">
        <v>83</v>
      </c>
      <c r="B11" s="3">
        <v>42</v>
      </c>
      <c r="C11" s="3">
        <f t="shared" si="1"/>
        <v>52.5</v>
      </c>
      <c r="E11" s="5">
        <f t="shared" si="2"/>
        <v>0</v>
      </c>
      <c r="F11" t="s">
        <v>71</v>
      </c>
    </row>
    <row r="12" spans="1:6" x14ac:dyDescent="0.25">
      <c r="A12" t="s">
        <v>84</v>
      </c>
      <c r="B12" s="3">
        <v>25</v>
      </c>
      <c r="C12" s="3">
        <f t="shared" si="1"/>
        <v>31.25</v>
      </c>
      <c r="E12" s="5">
        <f t="shared" si="2"/>
        <v>0</v>
      </c>
      <c r="F12" t="s">
        <v>71</v>
      </c>
    </row>
    <row r="13" spans="1:6" x14ac:dyDescent="0.25">
      <c r="A13" t="s">
        <v>85</v>
      </c>
      <c r="B13" s="3">
        <v>150</v>
      </c>
      <c r="C13" s="3">
        <f t="shared" si="1"/>
        <v>187.5</v>
      </c>
      <c r="E13" s="5">
        <f t="shared" si="2"/>
        <v>0</v>
      </c>
      <c r="F13" t="s">
        <v>71</v>
      </c>
    </row>
    <row r="14" spans="1:6" x14ac:dyDescent="0.25">
      <c r="A14" t="s">
        <v>86</v>
      </c>
      <c r="B14" s="3">
        <v>80</v>
      </c>
      <c r="C14" s="3">
        <f t="shared" si="1"/>
        <v>100</v>
      </c>
      <c r="E14" s="5">
        <f t="shared" si="2"/>
        <v>0</v>
      </c>
      <c r="F14" t="s">
        <v>71</v>
      </c>
    </row>
    <row r="15" spans="1:6" x14ac:dyDescent="0.25">
      <c r="A15" t="s">
        <v>87</v>
      </c>
      <c r="B15" s="3">
        <v>150</v>
      </c>
      <c r="C15" s="3">
        <f t="shared" si="1"/>
        <v>187.5</v>
      </c>
      <c r="E15" s="5">
        <f t="shared" si="2"/>
        <v>0</v>
      </c>
      <c r="F15" t="s">
        <v>71</v>
      </c>
    </row>
    <row r="16" spans="1:6" x14ac:dyDescent="0.25">
      <c r="A16" t="s">
        <v>88</v>
      </c>
      <c r="B16" s="3">
        <v>80</v>
      </c>
      <c r="C16" s="3">
        <f t="shared" si="1"/>
        <v>100</v>
      </c>
      <c r="E16" s="5">
        <f t="shared" si="2"/>
        <v>0</v>
      </c>
      <c r="F16" t="s">
        <v>71</v>
      </c>
    </row>
    <row r="17" spans="1:6" x14ac:dyDescent="0.25">
      <c r="A17" t="s">
        <v>89</v>
      </c>
      <c r="B17" s="3">
        <v>150</v>
      </c>
      <c r="C17" s="3">
        <f t="shared" si="1"/>
        <v>187.5</v>
      </c>
      <c r="E17" s="5">
        <f t="shared" si="2"/>
        <v>0</v>
      </c>
      <c r="F17" t="s">
        <v>71</v>
      </c>
    </row>
    <row r="18" spans="1:6" x14ac:dyDescent="0.25">
      <c r="A18" t="s">
        <v>90</v>
      </c>
      <c r="B18" s="3">
        <v>50</v>
      </c>
      <c r="C18" s="3">
        <f t="shared" si="1"/>
        <v>62.5</v>
      </c>
      <c r="E18" s="5">
        <f t="shared" si="2"/>
        <v>0</v>
      </c>
      <c r="F18" t="s">
        <v>71</v>
      </c>
    </row>
    <row r="19" spans="1:6" x14ac:dyDescent="0.25">
      <c r="A19" s="24" t="s">
        <v>91</v>
      </c>
      <c r="B19" s="3"/>
      <c r="C19" s="3">
        <f t="shared" si="1"/>
        <v>0</v>
      </c>
      <c r="E19" s="5">
        <f t="shared" si="2"/>
        <v>0</v>
      </c>
    </row>
    <row r="20" spans="1:6" x14ac:dyDescent="0.25">
      <c r="A20" t="s">
        <v>92</v>
      </c>
      <c r="B20" s="3">
        <v>140</v>
      </c>
      <c r="C20" s="3">
        <f t="shared" si="1"/>
        <v>175</v>
      </c>
      <c r="E20" s="5">
        <f t="shared" si="2"/>
        <v>0</v>
      </c>
      <c r="F20" t="s">
        <v>100</v>
      </c>
    </row>
    <row r="21" spans="1:6" x14ac:dyDescent="0.25">
      <c r="A21" t="s">
        <v>93</v>
      </c>
      <c r="B21" s="3">
        <v>300</v>
      </c>
      <c r="C21" s="3">
        <f t="shared" si="1"/>
        <v>375</v>
      </c>
      <c r="E21" s="5">
        <f t="shared" si="2"/>
        <v>0</v>
      </c>
      <c r="F21" t="s">
        <v>100</v>
      </c>
    </row>
    <row r="22" spans="1:6" x14ac:dyDescent="0.25">
      <c r="A22" t="s">
        <v>94</v>
      </c>
      <c r="B22" s="3">
        <v>150</v>
      </c>
      <c r="C22" s="3">
        <f t="shared" si="1"/>
        <v>187.5</v>
      </c>
      <c r="E22" s="5">
        <f t="shared" si="2"/>
        <v>0</v>
      </c>
      <c r="F22" t="s">
        <v>100</v>
      </c>
    </row>
    <row r="23" spans="1:6" x14ac:dyDescent="0.25">
      <c r="A23" t="s">
        <v>95</v>
      </c>
      <c r="B23" s="3">
        <v>190</v>
      </c>
      <c r="C23" s="3">
        <f t="shared" si="1"/>
        <v>237.5</v>
      </c>
      <c r="E23" s="5">
        <f t="shared" si="2"/>
        <v>0</v>
      </c>
      <c r="F23" t="s">
        <v>100</v>
      </c>
    </row>
    <row r="24" spans="1:6" x14ac:dyDescent="0.25">
      <c r="A24" t="s">
        <v>96</v>
      </c>
      <c r="B24" s="3">
        <v>60</v>
      </c>
      <c r="C24" s="3">
        <f t="shared" si="1"/>
        <v>75</v>
      </c>
      <c r="E24" s="5">
        <f t="shared" si="2"/>
        <v>0</v>
      </c>
      <c r="F24" t="s">
        <v>100</v>
      </c>
    </row>
    <row r="25" spans="1:6" x14ac:dyDescent="0.25">
      <c r="A25" t="s">
        <v>97</v>
      </c>
      <c r="B25" s="3">
        <v>300</v>
      </c>
      <c r="C25" s="3">
        <f t="shared" si="1"/>
        <v>375</v>
      </c>
      <c r="E25" s="5">
        <f t="shared" si="2"/>
        <v>0</v>
      </c>
      <c r="F25" t="s">
        <v>101</v>
      </c>
    </row>
    <row r="26" spans="1:6" x14ac:dyDescent="0.25">
      <c r="A26" t="s">
        <v>98</v>
      </c>
      <c r="B26" s="3">
        <v>600</v>
      </c>
      <c r="C26" s="3">
        <f t="shared" si="1"/>
        <v>750</v>
      </c>
      <c r="E26" s="5">
        <f t="shared" si="2"/>
        <v>0</v>
      </c>
      <c r="F26" t="s">
        <v>101</v>
      </c>
    </row>
    <row r="27" spans="1:6" x14ac:dyDescent="0.25">
      <c r="A27" t="s">
        <v>99</v>
      </c>
      <c r="B27" s="3">
        <v>185</v>
      </c>
      <c r="C27" s="3">
        <f t="shared" si="1"/>
        <v>231.25</v>
      </c>
      <c r="E27" s="5">
        <f t="shared" si="2"/>
        <v>0</v>
      </c>
      <c r="F27" t="s">
        <v>71</v>
      </c>
    </row>
    <row r="28" spans="1:6" x14ac:dyDescent="0.25">
      <c r="B28" s="3">
        <v>0</v>
      </c>
      <c r="C28" s="3">
        <f t="shared" si="0"/>
        <v>0</v>
      </c>
      <c r="E28" s="5">
        <f>ROUNDUP(C28*D28,0)</f>
        <v>0</v>
      </c>
    </row>
    <row r="32" spans="1:6" x14ac:dyDescent="0.25">
      <c r="A32" s="1" t="s">
        <v>9</v>
      </c>
      <c r="E32" s="6">
        <f>ROUNDUP(SUM(E5:E31),0)</f>
        <v>0</v>
      </c>
    </row>
    <row r="33" spans="1:5" x14ac:dyDescent="0.25">
      <c r="A33" s="1" t="s">
        <v>10</v>
      </c>
      <c r="B33" s="25" t="s">
        <v>8</v>
      </c>
      <c r="C33" s="25"/>
      <c r="D33" s="25"/>
      <c r="E33" s="6">
        <f>ROUNDUP(E32*1.03,0)</f>
        <v>0</v>
      </c>
    </row>
    <row r="34" spans="1:5" x14ac:dyDescent="0.25">
      <c r="A34" s="1" t="s">
        <v>11</v>
      </c>
      <c r="B34" s="25"/>
      <c r="C34" s="25"/>
      <c r="D34" s="25"/>
      <c r="E34" s="6">
        <f>ROUNDUP(E33*1.03,0)</f>
        <v>0</v>
      </c>
    </row>
    <row r="35" spans="1:5" x14ac:dyDescent="0.25">
      <c r="A35" s="1" t="s">
        <v>12</v>
      </c>
      <c r="B35" s="25"/>
      <c r="C35" s="25"/>
      <c r="D35" s="25"/>
      <c r="E35" s="6">
        <f>ROUNDUP(E34*1.03,0)</f>
        <v>0</v>
      </c>
    </row>
    <row r="36" spans="1:5" x14ac:dyDescent="0.25">
      <c r="A36" s="1" t="s">
        <v>13</v>
      </c>
      <c r="B36" s="25"/>
      <c r="C36" s="25"/>
      <c r="D36" s="25"/>
      <c r="E36" s="6">
        <f>ROUNDUP(E35*1.03,0)</f>
        <v>0</v>
      </c>
    </row>
    <row r="37" spans="1:5" x14ac:dyDescent="0.25">
      <c r="E37" s="5"/>
    </row>
    <row r="38" spans="1:5" x14ac:dyDescent="0.25">
      <c r="A38" s="1" t="s">
        <v>5</v>
      </c>
      <c r="E38" s="6">
        <f>ROUNDUP(SUM(E32:E37),0)</f>
        <v>0</v>
      </c>
    </row>
    <row r="41" spans="1:5" x14ac:dyDescent="0.25">
      <c r="A41" s="10" t="s">
        <v>41</v>
      </c>
    </row>
  </sheetData>
  <mergeCells count="1">
    <mergeCell ref="B33:D36"/>
  </mergeCells>
  <hyperlinks>
    <hyperlink ref="A41" location="Overview!A1" display="Overview!A1" xr:uid="{65F26A43-DC96-455C-8A77-03ABDBC005D8}"/>
  </hyperlinks>
  <pageMargins left="0.3" right="0.3" top="0.3" bottom="0.3" header="0.3" footer="0.3"/>
  <pageSetup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631BC-3891-47E0-9FE4-A03E87526F4C}">
  <dimension ref="A1:F21"/>
  <sheetViews>
    <sheetView workbookViewId="0"/>
  </sheetViews>
  <sheetFormatPr defaultRowHeight="15" x14ac:dyDescent="0.25"/>
  <cols>
    <col min="1" max="1" width="28.85546875" customWidth="1"/>
    <col min="2" max="2" width="20.140625" style="4" customWidth="1"/>
    <col min="3" max="3" width="15.42578125" style="4" customWidth="1"/>
    <col min="4" max="4" width="9.85546875" style="4" customWidth="1"/>
    <col min="5" max="5" width="13.140625" style="4" customWidth="1"/>
    <col min="6" max="6" width="30.5703125" customWidth="1"/>
  </cols>
  <sheetData>
    <row r="1" spans="1:6" x14ac:dyDescent="0.25">
      <c r="A1" s="1" t="s">
        <v>43</v>
      </c>
      <c r="B1" s="2"/>
      <c r="C1" s="2"/>
      <c r="D1" s="2"/>
      <c r="E1" s="2"/>
    </row>
    <row r="2" spans="1:6" x14ac:dyDescent="0.25">
      <c r="A2" s="1"/>
      <c r="B2" s="2"/>
      <c r="C2" s="2"/>
      <c r="D2" s="2"/>
      <c r="E2" s="2"/>
    </row>
    <row r="3" spans="1:6" x14ac:dyDescent="0.25">
      <c r="A3" s="7" t="s">
        <v>1</v>
      </c>
      <c r="B3" s="8" t="s">
        <v>6</v>
      </c>
      <c r="C3" s="8" t="s">
        <v>7</v>
      </c>
      <c r="D3" s="8" t="s">
        <v>2</v>
      </c>
      <c r="E3" s="8" t="s">
        <v>3</v>
      </c>
      <c r="F3" s="9" t="s">
        <v>4</v>
      </c>
    </row>
    <row r="4" spans="1:6" ht="15" customHeight="1" x14ac:dyDescent="0.25">
      <c r="A4" t="s">
        <v>72</v>
      </c>
      <c r="B4" s="3">
        <v>0</v>
      </c>
      <c r="C4" s="3">
        <f>B4*1.25</f>
        <v>0</v>
      </c>
      <c r="E4" s="5">
        <f>ROUNDUP(C4*D4,0)</f>
        <v>0</v>
      </c>
      <c r="F4" s="28" t="s">
        <v>75</v>
      </c>
    </row>
    <row r="5" spans="1:6" x14ac:dyDescent="0.25">
      <c r="A5" t="s">
        <v>73</v>
      </c>
      <c r="B5" s="3">
        <v>0</v>
      </c>
      <c r="C5" s="3">
        <f t="shared" ref="C5:C8" si="0">B5*1.25</f>
        <v>0</v>
      </c>
      <c r="E5" s="5">
        <f>ROUNDUP(C5*D5,0)</f>
        <v>0</v>
      </c>
      <c r="F5" s="29"/>
    </row>
    <row r="6" spans="1:6" x14ac:dyDescent="0.25">
      <c r="A6" t="s">
        <v>74</v>
      </c>
      <c r="B6" s="3">
        <v>0</v>
      </c>
      <c r="C6" s="3">
        <f t="shared" si="0"/>
        <v>0</v>
      </c>
      <c r="E6" s="5">
        <f>ROUNDUP(C6*D6,0)</f>
        <v>0</v>
      </c>
      <c r="F6" s="29"/>
    </row>
    <row r="7" spans="1:6" x14ac:dyDescent="0.25">
      <c r="B7" s="3">
        <v>0</v>
      </c>
      <c r="C7" s="3">
        <f t="shared" si="0"/>
        <v>0</v>
      </c>
      <c r="E7" s="5">
        <f>ROUNDUP(C7*D7,0)</f>
        <v>0</v>
      </c>
      <c r="F7" s="29"/>
    </row>
    <row r="8" spans="1:6" x14ac:dyDescent="0.25">
      <c r="B8" s="3">
        <v>0</v>
      </c>
      <c r="C8" s="3">
        <f t="shared" si="0"/>
        <v>0</v>
      </c>
      <c r="E8" s="5">
        <f>ROUNDUP(C8*D8,0)</f>
        <v>0</v>
      </c>
      <c r="F8" s="29"/>
    </row>
    <row r="12" spans="1:6" x14ac:dyDescent="0.25">
      <c r="A12" s="1" t="s">
        <v>9</v>
      </c>
      <c r="E12" s="6">
        <f>ROUNDUP(SUM(E4:E11),0)</f>
        <v>0</v>
      </c>
    </row>
    <row r="13" spans="1:6" x14ac:dyDescent="0.25">
      <c r="A13" s="1" t="s">
        <v>10</v>
      </c>
      <c r="B13" s="25" t="s">
        <v>8</v>
      </c>
      <c r="C13" s="25"/>
      <c r="D13" s="25"/>
      <c r="E13" s="6">
        <f>ROUNDUP(E12*1.03,0)</f>
        <v>0</v>
      </c>
    </row>
    <row r="14" spans="1:6" x14ac:dyDescent="0.25">
      <c r="A14" s="1" t="s">
        <v>11</v>
      </c>
      <c r="B14" s="25"/>
      <c r="C14" s="25"/>
      <c r="D14" s="25"/>
      <c r="E14" s="6">
        <f>ROUNDUP(E13*1.03,0)</f>
        <v>0</v>
      </c>
    </row>
    <row r="15" spans="1:6" x14ac:dyDescent="0.25">
      <c r="A15" s="1" t="s">
        <v>12</v>
      </c>
      <c r="B15" s="25"/>
      <c r="C15" s="25"/>
      <c r="D15" s="25"/>
      <c r="E15" s="6">
        <f>ROUNDUP(E14*1.03,0)</f>
        <v>0</v>
      </c>
    </row>
    <row r="16" spans="1:6" x14ac:dyDescent="0.25">
      <c r="A16" s="1" t="s">
        <v>13</v>
      </c>
      <c r="B16" s="25"/>
      <c r="C16" s="25"/>
      <c r="D16" s="25"/>
      <c r="E16" s="6">
        <f>ROUNDUP(E15*1.03,0)</f>
        <v>0</v>
      </c>
    </row>
    <row r="17" spans="1:5" x14ac:dyDescent="0.25">
      <c r="E17" s="5"/>
    </row>
    <row r="18" spans="1:5" x14ac:dyDescent="0.25">
      <c r="A18" s="1" t="s">
        <v>5</v>
      </c>
      <c r="E18" s="6">
        <f>ROUNDUP(SUM(E12:E17),0)</f>
        <v>0</v>
      </c>
    </row>
    <row r="21" spans="1:5" x14ac:dyDescent="0.25">
      <c r="A21" s="10" t="s">
        <v>41</v>
      </c>
    </row>
  </sheetData>
  <mergeCells count="2">
    <mergeCell ref="B13:D16"/>
    <mergeCell ref="F4:F8"/>
  </mergeCells>
  <hyperlinks>
    <hyperlink ref="A21" location="Overview!A1" display="Overview!A1" xr:uid="{E36492D4-A6FB-4060-A7FE-941FF8FFA9B3}"/>
  </hyperlinks>
  <pageMargins left="0.3" right="0.3" top="0.3" bottom="0.3" header="0.3" footer="0.3"/>
  <pageSetup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5089B-65C5-4D22-9413-FC56B673F9E1}">
  <dimension ref="A1:F21"/>
  <sheetViews>
    <sheetView workbookViewId="0"/>
  </sheetViews>
  <sheetFormatPr defaultRowHeight="15" x14ac:dyDescent="0.25"/>
  <cols>
    <col min="1" max="1" width="28.85546875" customWidth="1"/>
    <col min="2" max="2" width="20.140625" style="4" customWidth="1"/>
    <col min="3" max="3" width="15.42578125" style="4" customWidth="1"/>
    <col min="4" max="4" width="9.85546875" style="4" customWidth="1"/>
    <col min="5" max="5" width="13.140625" style="4" customWidth="1"/>
    <col min="6" max="6" width="33.42578125" bestFit="1" customWidth="1"/>
  </cols>
  <sheetData>
    <row r="1" spans="1:6" x14ac:dyDescent="0.25">
      <c r="A1" s="1" t="s">
        <v>54</v>
      </c>
      <c r="B1" s="2"/>
      <c r="C1" s="2"/>
      <c r="D1" s="2"/>
      <c r="E1" s="2"/>
    </row>
    <row r="2" spans="1:6" x14ac:dyDescent="0.25">
      <c r="A2" s="1"/>
      <c r="B2" s="2"/>
      <c r="C2" s="2"/>
      <c r="D2" s="2"/>
      <c r="E2" s="2"/>
    </row>
    <row r="3" spans="1:6" x14ac:dyDescent="0.25">
      <c r="A3" s="7" t="s">
        <v>1</v>
      </c>
      <c r="B3" s="8" t="s">
        <v>6</v>
      </c>
      <c r="C3" s="8" t="s">
        <v>7</v>
      </c>
      <c r="D3" s="8" t="s">
        <v>2</v>
      </c>
      <c r="E3" s="8" t="s">
        <v>3</v>
      </c>
      <c r="F3" s="9" t="s">
        <v>4</v>
      </c>
    </row>
    <row r="4" spans="1:6" x14ac:dyDescent="0.25">
      <c r="A4" t="s">
        <v>434</v>
      </c>
      <c r="B4" s="3">
        <v>630</v>
      </c>
      <c r="C4" s="3">
        <f>B4*1.25</f>
        <v>787.5</v>
      </c>
      <c r="E4" s="5">
        <f>ROUNDUP(C4*D4,0)</f>
        <v>0</v>
      </c>
    </row>
    <row r="5" spans="1:6" x14ac:dyDescent="0.25">
      <c r="A5" t="s">
        <v>435</v>
      </c>
      <c r="B5" s="3">
        <v>115.5</v>
      </c>
      <c r="C5" s="3">
        <f t="shared" ref="C5:C8" si="0">B5*1.25</f>
        <v>144.375</v>
      </c>
      <c r="E5" s="5">
        <f>ROUNDUP(C5*D5,0)</f>
        <v>0</v>
      </c>
    </row>
    <row r="6" spans="1:6" x14ac:dyDescent="0.25">
      <c r="A6" t="s">
        <v>436</v>
      </c>
      <c r="B6" s="3">
        <v>840</v>
      </c>
      <c r="C6" s="3">
        <f t="shared" si="0"/>
        <v>1050</v>
      </c>
      <c r="E6" s="5">
        <f>ROUNDUP(C6*D6,0)</f>
        <v>0</v>
      </c>
      <c r="F6" t="s">
        <v>439</v>
      </c>
    </row>
    <row r="7" spans="1:6" x14ac:dyDescent="0.25">
      <c r="A7" t="s">
        <v>437</v>
      </c>
      <c r="B7" s="3">
        <v>2625</v>
      </c>
      <c r="C7" s="3">
        <f t="shared" si="0"/>
        <v>3281.25</v>
      </c>
      <c r="E7" s="5">
        <f>ROUNDUP(C7*D7,0)</f>
        <v>0</v>
      </c>
      <c r="F7" t="s">
        <v>438</v>
      </c>
    </row>
    <row r="8" spans="1:6" x14ac:dyDescent="0.25">
      <c r="B8" s="3">
        <v>0</v>
      </c>
      <c r="C8" s="3">
        <f t="shared" si="0"/>
        <v>0</v>
      </c>
      <c r="E8" s="5">
        <f>ROUNDUP(C8*D8,0)</f>
        <v>0</v>
      </c>
    </row>
    <row r="12" spans="1:6" x14ac:dyDescent="0.25">
      <c r="A12" s="1" t="s">
        <v>9</v>
      </c>
      <c r="E12" s="6">
        <f>ROUNDUP(SUM(E4:E11),0)</f>
        <v>0</v>
      </c>
    </row>
    <row r="13" spans="1:6" x14ac:dyDescent="0.25">
      <c r="A13" s="1" t="s">
        <v>10</v>
      </c>
      <c r="B13" s="25" t="s">
        <v>8</v>
      </c>
      <c r="C13" s="25"/>
      <c r="D13" s="25"/>
      <c r="E13" s="6">
        <f>ROUNDUP(E12*1.03,0)</f>
        <v>0</v>
      </c>
    </row>
    <row r="14" spans="1:6" x14ac:dyDescent="0.25">
      <c r="A14" s="1" t="s">
        <v>11</v>
      </c>
      <c r="B14" s="25"/>
      <c r="C14" s="25"/>
      <c r="D14" s="25"/>
      <c r="E14" s="6">
        <f>ROUNDUP(E13*1.03,0)</f>
        <v>0</v>
      </c>
    </row>
    <row r="15" spans="1:6" x14ac:dyDescent="0.25">
      <c r="A15" s="1" t="s">
        <v>12</v>
      </c>
      <c r="B15" s="25"/>
      <c r="C15" s="25"/>
      <c r="D15" s="25"/>
      <c r="E15" s="6">
        <f>ROUNDUP(E14*1.03,0)</f>
        <v>0</v>
      </c>
    </row>
    <row r="16" spans="1:6" x14ac:dyDescent="0.25">
      <c r="A16" s="1" t="s">
        <v>13</v>
      </c>
      <c r="B16" s="25"/>
      <c r="C16" s="25"/>
      <c r="D16" s="25"/>
      <c r="E16" s="6">
        <f>ROUNDUP(E15*1.03,0)</f>
        <v>0</v>
      </c>
    </row>
    <row r="17" spans="1:5" x14ac:dyDescent="0.25">
      <c r="E17" s="5"/>
    </row>
    <row r="18" spans="1:5" x14ac:dyDescent="0.25">
      <c r="A18" s="1" t="s">
        <v>5</v>
      </c>
      <c r="E18" s="6">
        <f>ROUNDUP(SUM(E12:E17),0)</f>
        <v>0</v>
      </c>
    </row>
    <row r="21" spans="1:5" x14ac:dyDescent="0.25">
      <c r="A21" s="10" t="s">
        <v>41</v>
      </c>
    </row>
  </sheetData>
  <mergeCells count="1">
    <mergeCell ref="B13:D16"/>
  </mergeCells>
  <hyperlinks>
    <hyperlink ref="A21" location="Overview!A1" display="Overview!A1" xr:uid="{981B12C2-CB74-47E6-A633-CAFC218C5767}"/>
  </hyperlinks>
  <pageMargins left="0.3" right="0.3" top="0.3" bottom="0.3" header="0.3" footer="0.3"/>
  <pageSetup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06D7D-CDC7-4959-B9C9-DB5EF819C6FD}">
  <dimension ref="A1:F20"/>
  <sheetViews>
    <sheetView workbookViewId="0"/>
  </sheetViews>
  <sheetFormatPr defaultRowHeight="15" x14ac:dyDescent="0.25"/>
  <cols>
    <col min="1" max="1" width="26.7109375" bestFit="1" customWidth="1"/>
    <col min="2" max="2" width="12.7109375" style="4" customWidth="1"/>
    <col min="3" max="3" width="15.42578125" style="4" customWidth="1"/>
    <col min="4" max="4" width="9.85546875" style="4" customWidth="1"/>
    <col min="5" max="5" width="13.140625" style="4" customWidth="1"/>
    <col min="6" max="6" width="29.5703125" customWidth="1"/>
  </cols>
  <sheetData>
    <row r="1" spans="1:6" x14ac:dyDescent="0.25">
      <c r="A1" s="1" t="s">
        <v>55</v>
      </c>
      <c r="B1" s="2"/>
      <c r="C1" s="2"/>
      <c r="D1" s="2"/>
      <c r="E1" s="2"/>
    </row>
    <row r="2" spans="1:6" x14ac:dyDescent="0.25">
      <c r="A2" s="1"/>
      <c r="B2" s="2"/>
      <c r="C2" s="2"/>
      <c r="D2" s="2"/>
      <c r="E2" s="2"/>
    </row>
    <row r="3" spans="1:6" x14ac:dyDescent="0.25">
      <c r="A3" s="7" t="s">
        <v>1</v>
      </c>
      <c r="B3" s="8" t="s">
        <v>6</v>
      </c>
      <c r="C3" s="8" t="s">
        <v>7</v>
      </c>
      <c r="D3" s="8" t="s">
        <v>2</v>
      </c>
      <c r="E3" s="8" t="s">
        <v>3</v>
      </c>
      <c r="F3" s="9" t="s">
        <v>4</v>
      </c>
    </row>
    <row r="4" spans="1:6" x14ac:dyDescent="0.25">
      <c r="A4" t="s">
        <v>117</v>
      </c>
      <c r="B4" s="3">
        <v>150</v>
      </c>
      <c r="C4" s="3">
        <f>B4*1.25</f>
        <v>187.5</v>
      </c>
      <c r="E4" s="5">
        <f>ROUNDUP(C4*D4,0)</f>
        <v>0</v>
      </c>
      <c r="F4" t="s">
        <v>113</v>
      </c>
    </row>
    <row r="5" spans="1:6" x14ac:dyDescent="0.25">
      <c r="A5" t="s">
        <v>115</v>
      </c>
      <c r="B5" s="3">
        <v>100</v>
      </c>
      <c r="C5" s="3">
        <f t="shared" ref="C5:C7" si="0">B5*1.25</f>
        <v>125</v>
      </c>
      <c r="E5" s="5">
        <f>ROUNDUP(C5*D5,0)</f>
        <v>0</v>
      </c>
      <c r="F5" t="s">
        <v>114</v>
      </c>
    </row>
    <row r="6" spans="1:6" x14ac:dyDescent="0.25">
      <c r="A6" t="s">
        <v>118</v>
      </c>
      <c r="B6" s="3">
        <v>15000</v>
      </c>
      <c r="C6" s="3">
        <f t="shared" si="0"/>
        <v>18750</v>
      </c>
      <c r="E6" s="5">
        <f>ROUNDUP(C6*D6,0)</f>
        <v>0</v>
      </c>
      <c r="F6" t="s">
        <v>116</v>
      </c>
    </row>
    <row r="7" spans="1:6" x14ac:dyDescent="0.25">
      <c r="B7" s="3">
        <v>0</v>
      </c>
      <c r="C7" s="3">
        <f t="shared" si="0"/>
        <v>0</v>
      </c>
      <c r="E7" s="5">
        <f>ROUNDUP(C7*D7,0)</f>
        <v>0</v>
      </c>
    </row>
    <row r="11" spans="1:6" x14ac:dyDescent="0.25">
      <c r="A11" s="1" t="s">
        <v>9</v>
      </c>
      <c r="E11" s="6">
        <f>ROUNDUP(SUM(E4:E10),0)</f>
        <v>0</v>
      </c>
    </row>
    <row r="12" spans="1:6" x14ac:dyDescent="0.25">
      <c r="A12" s="1" t="s">
        <v>10</v>
      </c>
      <c r="B12" s="25" t="s">
        <v>8</v>
      </c>
      <c r="C12" s="25"/>
      <c r="D12" s="25"/>
      <c r="E12" s="6">
        <f>ROUNDUP(E11*1.03,0)</f>
        <v>0</v>
      </c>
    </row>
    <row r="13" spans="1:6" x14ac:dyDescent="0.25">
      <c r="A13" s="1" t="s">
        <v>11</v>
      </c>
      <c r="B13" s="25"/>
      <c r="C13" s="25"/>
      <c r="D13" s="25"/>
      <c r="E13" s="6">
        <f>ROUNDUP(E12*1.03,0)</f>
        <v>0</v>
      </c>
    </row>
    <row r="14" spans="1:6" x14ac:dyDescent="0.25">
      <c r="A14" s="1" t="s">
        <v>12</v>
      </c>
      <c r="B14" s="25"/>
      <c r="C14" s="25"/>
      <c r="D14" s="25"/>
      <c r="E14" s="6">
        <f>ROUNDUP(E13*1.03,0)</f>
        <v>0</v>
      </c>
    </row>
    <row r="15" spans="1:6" x14ac:dyDescent="0.25">
      <c r="A15" s="1" t="s">
        <v>13</v>
      </c>
      <c r="B15" s="25"/>
      <c r="C15" s="25"/>
      <c r="D15" s="25"/>
      <c r="E15" s="6">
        <f>ROUNDUP(E14*1.03,0)</f>
        <v>0</v>
      </c>
    </row>
    <row r="16" spans="1:6" x14ac:dyDescent="0.25">
      <c r="E16" s="5"/>
    </row>
    <row r="17" spans="1:5" x14ac:dyDescent="0.25">
      <c r="A17" s="1" t="s">
        <v>5</v>
      </c>
      <c r="E17" s="6">
        <f>ROUNDUP(SUM(E11:E16),0)</f>
        <v>0</v>
      </c>
    </row>
    <row r="20" spans="1:5" x14ac:dyDescent="0.25">
      <c r="A20" s="10" t="s">
        <v>41</v>
      </c>
    </row>
  </sheetData>
  <mergeCells count="1">
    <mergeCell ref="B12:D15"/>
  </mergeCells>
  <hyperlinks>
    <hyperlink ref="A20" location="Overview!A1" display="Overview!A1" xr:uid="{5F15CF69-1F5C-4FC0-B01D-A08880F9E2AA}"/>
  </hyperlinks>
  <pageMargins left="0.3" right="0.3" top="0.3" bottom="0.3" header="0.3" footer="0.3"/>
  <pageSetup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85F03-C92B-4895-B8B9-330012C6D84C}">
  <dimension ref="A1:F21"/>
  <sheetViews>
    <sheetView workbookViewId="0"/>
  </sheetViews>
  <sheetFormatPr defaultRowHeight="15" x14ac:dyDescent="0.25"/>
  <cols>
    <col min="1" max="1" width="40.85546875" bestFit="1" customWidth="1"/>
    <col min="2" max="2" width="20.140625" style="4" customWidth="1"/>
    <col min="3" max="3" width="15.42578125" style="4" customWidth="1"/>
    <col min="4" max="4" width="9.85546875" style="4" customWidth="1"/>
    <col min="5" max="5" width="13.140625" style="4" customWidth="1"/>
    <col min="6" max="6" width="29.5703125" customWidth="1"/>
  </cols>
  <sheetData>
    <row r="1" spans="1:6" x14ac:dyDescent="0.25">
      <c r="A1" s="1" t="s">
        <v>56</v>
      </c>
      <c r="B1" s="2"/>
      <c r="C1" s="2"/>
      <c r="D1" s="2"/>
      <c r="E1" s="2"/>
    </row>
    <row r="2" spans="1:6" x14ac:dyDescent="0.25">
      <c r="A2" s="1"/>
      <c r="B2" s="2"/>
      <c r="C2" s="2"/>
      <c r="D2" s="2"/>
      <c r="E2" s="2"/>
    </row>
    <row r="3" spans="1:6" x14ac:dyDescent="0.25">
      <c r="A3" s="7" t="s">
        <v>1</v>
      </c>
      <c r="B3" s="8" t="s">
        <v>6</v>
      </c>
      <c r="C3" s="8" t="s">
        <v>7</v>
      </c>
      <c r="D3" s="8" t="s">
        <v>2</v>
      </c>
      <c r="E3" s="8" t="s">
        <v>3</v>
      </c>
      <c r="F3" s="9" t="s">
        <v>4</v>
      </c>
    </row>
    <row r="4" spans="1:6" x14ac:dyDescent="0.25">
      <c r="A4" t="s">
        <v>163</v>
      </c>
      <c r="B4" s="3">
        <v>1000</v>
      </c>
      <c r="C4" s="3">
        <f>B4*1.25</f>
        <v>1250</v>
      </c>
      <c r="E4" s="5">
        <f>ROUNDUP(C4*D4,0)</f>
        <v>0</v>
      </c>
    </row>
    <row r="5" spans="1:6" x14ac:dyDescent="0.25">
      <c r="A5" t="s">
        <v>166</v>
      </c>
      <c r="B5" s="3">
        <v>0</v>
      </c>
      <c r="C5" s="3">
        <f t="shared" ref="C5:C8" si="0">B5*1.25</f>
        <v>0</v>
      </c>
      <c r="E5" s="5">
        <f>ROUNDUP(C5*D5,0)</f>
        <v>0</v>
      </c>
    </row>
    <row r="6" spans="1:6" x14ac:dyDescent="0.25">
      <c r="A6" t="s">
        <v>167</v>
      </c>
      <c r="B6" s="3">
        <v>1000</v>
      </c>
      <c r="C6" s="3">
        <f t="shared" si="0"/>
        <v>1250</v>
      </c>
      <c r="E6" s="5">
        <f>ROUNDUP(C6*D6,0)</f>
        <v>0</v>
      </c>
    </row>
    <row r="7" spans="1:6" x14ac:dyDescent="0.25">
      <c r="A7" t="s">
        <v>164</v>
      </c>
      <c r="B7" s="3">
        <v>1500</v>
      </c>
      <c r="C7" s="3">
        <f t="shared" si="0"/>
        <v>1875</v>
      </c>
      <c r="E7" s="5">
        <f>ROUNDUP(C7*D7,0)</f>
        <v>0</v>
      </c>
    </row>
    <row r="8" spans="1:6" x14ac:dyDescent="0.25">
      <c r="A8" t="s">
        <v>165</v>
      </c>
      <c r="B8" s="3">
        <v>500</v>
      </c>
      <c r="C8" s="3">
        <f t="shared" si="0"/>
        <v>625</v>
      </c>
      <c r="E8" s="5">
        <f>ROUNDUP(C8*D8,0)</f>
        <v>0</v>
      </c>
    </row>
    <row r="12" spans="1:6" x14ac:dyDescent="0.25">
      <c r="A12" s="1" t="s">
        <v>9</v>
      </c>
      <c r="E12" s="6">
        <f>ROUNDUP(SUM(E4:E11),0)</f>
        <v>0</v>
      </c>
    </row>
    <row r="13" spans="1:6" x14ac:dyDescent="0.25">
      <c r="A13" s="1" t="s">
        <v>10</v>
      </c>
      <c r="B13" s="25" t="s">
        <v>8</v>
      </c>
      <c r="C13" s="25"/>
      <c r="D13" s="25"/>
      <c r="E13" s="6">
        <f>ROUNDUP(E12*1.03,0)</f>
        <v>0</v>
      </c>
    </row>
    <row r="14" spans="1:6" x14ac:dyDescent="0.25">
      <c r="A14" s="1" t="s">
        <v>11</v>
      </c>
      <c r="B14" s="25"/>
      <c r="C14" s="25"/>
      <c r="D14" s="25"/>
      <c r="E14" s="6">
        <f>ROUNDUP(E13*1.03,0)</f>
        <v>0</v>
      </c>
    </row>
    <row r="15" spans="1:6" x14ac:dyDescent="0.25">
      <c r="A15" s="1" t="s">
        <v>12</v>
      </c>
      <c r="B15" s="25"/>
      <c r="C15" s="25"/>
      <c r="D15" s="25"/>
      <c r="E15" s="6">
        <f>ROUNDUP(E14*1.03,0)</f>
        <v>0</v>
      </c>
    </row>
    <row r="16" spans="1:6" x14ac:dyDescent="0.25">
      <c r="A16" s="1" t="s">
        <v>13</v>
      </c>
      <c r="B16" s="25"/>
      <c r="C16" s="25"/>
      <c r="D16" s="25"/>
      <c r="E16" s="6">
        <f>ROUNDUP(E15*1.03,0)</f>
        <v>0</v>
      </c>
    </row>
    <row r="17" spans="1:5" x14ac:dyDescent="0.25">
      <c r="E17" s="5"/>
    </row>
    <row r="18" spans="1:5" x14ac:dyDescent="0.25">
      <c r="A18" s="1" t="s">
        <v>5</v>
      </c>
      <c r="E18" s="6">
        <f>ROUNDUP(SUM(E12:E17),0)</f>
        <v>0</v>
      </c>
    </row>
    <row r="21" spans="1:5" x14ac:dyDescent="0.25">
      <c r="A21" s="10" t="s">
        <v>41</v>
      </c>
    </row>
  </sheetData>
  <mergeCells count="1">
    <mergeCell ref="B13:D16"/>
  </mergeCells>
  <hyperlinks>
    <hyperlink ref="A21" location="Overview!A1" display="Overview!A1" xr:uid="{C2D13E0F-CCF6-4104-931F-0EBC0ACDFBAD}"/>
  </hyperlinks>
  <pageMargins left="0.3" right="0.3" top="0.3" bottom="0.3" header="0.3" footer="0.3"/>
  <pageSetup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05B9F-6FC6-4D32-9676-4EB6A795233F}">
  <dimension ref="A1:F46"/>
  <sheetViews>
    <sheetView workbookViewId="0"/>
  </sheetViews>
  <sheetFormatPr defaultRowHeight="15" x14ac:dyDescent="0.25"/>
  <cols>
    <col min="1" max="1" width="70" bestFit="1" customWidth="1"/>
    <col min="2" max="2" width="20.140625" style="4" customWidth="1"/>
    <col min="3" max="3" width="15.42578125" style="4" customWidth="1"/>
    <col min="4" max="4" width="9.85546875" style="4" customWidth="1"/>
    <col min="5" max="5" width="13.140625" style="4" customWidth="1"/>
    <col min="6" max="6" width="29.5703125" customWidth="1"/>
  </cols>
  <sheetData>
    <row r="1" spans="1:6" x14ac:dyDescent="0.25">
      <c r="A1" s="1" t="s">
        <v>57</v>
      </c>
      <c r="B1" s="2"/>
      <c r="C1" s="2"/>
      <c r="D1" s="2"/>
      <c r="E1" s="2"/>
    </row>
    <row r="2" spans="1:6" x14ac:dyDescent="0.25">
      <c r="A2" s="1"/>
      <c r="B2" s="2"/>
      <c r="C2" s="2"/>
      <c r="D2" s="2"/>
      <c r="E2" s="2"/>
    </row>
    <row r="3" spans="1:6" x14ac:dyDescent="0.25">
      <c r="A3" s="7" t="s">
        <v>1</v>
      </c>
      <c r="B3" s="8" t="s">
        <v>6</v>
      </c>
      <c r="C3" s="8" t="s">
        <v>7</v>
      </c>
      <c r="D3" s="8" t="s">
        <v>2</v>
      </c>
      <c r="E3" s="8" t="s">
        <v>3</v>
      </c>
      <c r="F3" s="9" t="s">
        <v>4</v>
      </c>
    </row>
    <row r="4" spans="1:6" x14ac:dyDescent="0.25">
      <c r="A4" s="24" t="s">
        <v>275</v>
      </c>
      <c r="B4" s="3"/>
      <c r="C4" s="3"/>
      <c r="E4" s="5"/>
    </row>
    <row r="5" spans="1:6" x14ac:dyDescent="0.25">
      <c r="A5" t="s">
        <v>248</v>
      </c>
      <c r="B5" s="3">
        <v>99</v>
      </c>
      <c r="C5" s="3">
        <f t="shared" ref="C5:C33" si="0">B5*1.25</f>
        <v>123.75</v>
      </c>
      <c r="E5" s="5">
        <f>ROUNDUP(C5*D5,0)</f>
        <v>0</v>
      </c>
    </row>
    <row r="6" spans="1:6" x14ac:dyDescent="0.25">
      <c r="A6" t="s">
        <v>249</v>
      </c>
      <c r="B6" s="3">
        <v>80</v>
      </c>
      <c r="C6" s="3">
        <f t="shared" ref="C6:C26" si="1">B6*1.25</f>
        <v>100</v>
      </c>
      <c r="E6" s="5">
        <f t="shared" ref="E6:E26" si="2">ROUNDUP(C6*D6,0)</f>
        <v>0</v>
      </c>
    </row>
    <row r="7" spans="1:6" x14ac:dyDescent="0.25">
      <c r="A7" t="s">
        <v>250</v>
      </c>
      <c r="B7" s="3">
        <v>69</v>
      </c>
      <c r="C7" s="3">
        <f t="shared" si="1"/>
        <v>86.25</v>
      </c>
      <c r="E7" s="5">
        <f t="shared" si="2"/>
        <v>0</v>
      </c>
    </row>
    <row r="8" spans="1:6" x14ac:dyDescent="0.25">
      <c r="A8" t="s">
        <v>251</v>
      </c>
      <c r="B8" s="3">
        <v>693</v>
      </c>
      <c r="C8" s="3">
        <f t="shared" si="1"/>
        <v>866.25</v>
      </c>
      <c r="E8" s="5">
        <f t="shared" si="2"/>
        <v>0</v>
      </c>
    </row>
    <row r="9" spans="1:6" x14ac:dyDescent="0.25">
      <c r="A9" s="24" t="s">
        <v>276</v>
      </c>
      <c r="B9" s="3"/>
      <c r="C9" s="3"/>
      <c r="E9" s="5"/>
    </row>
    <row r="10" spans="1:6" x14ac:dyDescent="0.25">
      <c r="A10" t="s">
        <v>252</v>
      </c>
      <c r="B10" s="3">
        <v>14</v>
      </c>
      <c r="C10" s="3">
        <f t="shared" si="1"/>
        <v>17.5</v>
      </c>
      <c r="E10" s="5">
        <f t="shared" si="2"/>
        <v>0</v>
      </c>
    </row>
    <row r="11" spans="1:6" x14ac:dyDescent="0.25">
      <c r="A11" t="s">
        <v>253</v>
      </c>
      <c r="B11" s="3">
        <v>60</v>
      </c>
      <c r="C11" s="3">
        <f t="shared" si="1"/>
        <v>75</v>
      </c>
      <c r="E11" s="5">
        <f t="shared" si="2"/>
        <v>0</v>
      </c>
    </row>
    <row r="12" spans="1:6" x14ac:dyDescent="0.25">
      <c r="A12" t="s">
        <v>254</v>
      </c>
      <c r="B12" s="3">
        <v>6</v>
      </c>
      <c r="C12" s="3">
        <f t="shared" si="1"/>
        <v>7.5</v>
      </c>
      <c r="E12" s="5">
        <f t="shared" si="2"/>
        <v>0</v>
      </c>
    </row>
    <row r="13" spans="1:6" x14ac:dyDescent="0.25">
      <c r="A13" t="s">
        <v>255</v>
      </c>
      <c r="B13" s="3">
        <v>7</v>
      </c>
      <c r="C13" s="3">
        <f t="shared" si="1"/>
        <v>8.75</v>
      </c>
      <c r="E13" s="5">
        <f t="shared" si="2"/>
        <v>0</v>
      </c>
    </row>
    <row r="14" spans="1:6" x14ac:dyDescent="0.25">
      <c r="A14" t="s">
        <v>256</v>
      </c>
      <c r="B14" s="3">
        <v>7</v>
      </c>
      <c r="C14" s="3">
        <f t="shared" si="1"/>
        <v>8.75</v>
      </c>
      <c r="E14" s="5">
        <f t="shared" si="2"/>
        <v>0</v>
      </c>
    </row>
    <row r="15" spans="1:6" x14ac:dyDescent="0.25">
      <c r="A15" t="s">
        <v>257</v>
      </c>
      <c r="B15" s="3">
        <v>6</v>
      </c>
      <c r="C15" s="3">
        <f t="shared" si="1"/>
        <v>7.5</v>
      </c>
      <c r="E15" s="5">
        <f t="shared" si="2"/>
        <v>0</v>
      </c>
    </row>
    <row r="16" spans="1:6" x14ac:dyDescent="0.25">
      <c r="A16" t="s">
        <v>258</v>
      </c>
      <c r="B16" s="3">
        <v>7</v>
      </c>
      <c r="C16" s="3">
        <f t="shared" si="1"/>
        <v>8.75</v>
      </c>
      <c r="E16" s="5">
        <f t="shared" si="2"/>
        <v>0</v>
      </c>
    </row>
    <row r="17" spans="1:5" x14ac:dyDescent="0.25">
      <c r="A17" t="s">
        <v>259</v>
      </c>
      <c r="B17" s="3">
        <v>6</v>
      </c>
      <c r="C17" s="3">
        <f t="shared" si="1"/>
        <v>7.5</v>
      </c>
      <c r="E17" s="5">
        <f t="shared" si="2"/>
        <v>0</v>
      </c>
    </row>
    <row r="18" spans="1:5" x14ac:dyDescent="0.25">
      <c r="A18" t="s">
        <v>260</v>
      </c>
      <c r="B18" s="3">
        <v>90</v>
      </c>
      <c r="C18" s="3">
        <f t="shared" si="1"/>
        <v>112.5</v>
      </c>
      <c r="E18" s="5">
        <f t="shared" si="2"/>
        <v>0</v>
      </c>
    </row>
    <row r="19" spans="1:5" x14ac:dyDescent="0.25">
      <c r="A19" t="s">
        <v>261</v>
      </c>
      <c r="B19" s="3">
        <v>50</v>
      </c>
      <c r="C19" s="3">
        <f t="shared" si="1"/>
        <v>62.5</v>
      </c>
      <c r="E19" s="5">
        <f t="shared" si="2"/>
        <v>0</v>
      </c>
    </row>
    <row r="20" spans="1:5" x14ac:dyDescent="0.25">
      <c r="A20" t="s">
        <v>262</v>
      </c>
      <c r="B20" s="3">
        <v>500</v>
      </c>
      <c r="C20" s="3">
        <f t="shared" si="1"/>
        <v>625</v>
      </c>
      <c r="E20" s="5">
        <f t="shared" si="2"/>
        <v>0</v>
      </c>
    </row>
    <row r="21" spans="1:5" x14ac:dyDescent="0.25">
      <c r="A21" s="24" t="s">
        <v>277</v>
      </c>
      <c r="B21" s="3"/>
      <c r="C21" s="3">
        <f t="shared" si="1"/>
        <v>0</v>
      </c>
      <c r="E21" s="5">
        <f t="shared" si="2"/>
        <v>0</v>
      </c>
    </row>
    <row r="22" spans="1:5" x14ac:dyDescent="0.25">
      <c r="A22" t="s">
        <v>263</v>
      </c>
      <c r="B22" s="3">
        <v>50</v>
      </c>
      <c r="C22" s="3">
        <f t="shared" si="1"/>
        <v>62.5</v>
      </c>
      <c r="E22" s="5">
        <f t="shared" si="2"/>
        <v>0</v>
      </c>
    </row>
    <row r="23" spans="1:5" x14ac:dyDescent="0.25">
      <c r="A23" t="s">
        <v>264</v>
      </c>
      <c r="B23" s="3">
        <v>30</v>
      </c>
      <c r="C23" s="3">
        <f t="shared" si="1"/>
        <v>37.5</v>
      </c>
      <c r="E23" s="5">
        <f t="shared" si="2"/>
        <v>0</v>
      </c>
    </row>
    <row r="24" spans="1:5" x14ac:dyDescent="0.25">
      <c r="A24" t="s">
        <v>265</v>
      </c>
      <c r="B24" s="3">
        <v>40</v>
      </c>
      <c r="C24" s="3">
        <f t="shared" si="1"/>
        <v>50</v>
      </c>
      <c r="E24" s="5">
        <f t="shared" si="2"/>
        <v>0</v>
      </c>
    </row>
    <row r="25" spans="1:5" x14ac:dyDescent="0.25">
      <c r="A25" t="s">
        <v>266</v>
      </c>
      <c r="B25" s="3">
        <v>5</v>
      </c>
      <c r="C25" s="3">
        <f t="shared" si="1"/>
        <v>6.25</v>
      </c>
      <c r="E25" s="5">
        <f t="shared" si="2"/>
        <v>0</v>
      </c>
    </row>
    <row r="26" spans="1:5" x14ac:dyDescent="0.25">
      <c r="A26" t="s">
        <v>267</v>
      </c>
      <c r="B26" s="3">
        <v>2</v>
      </c>
      <c r="C26" s="3">
        <f t="shared" si="1"/>
        <v>2.5</v>
      </c>
      <c r="E26" s="5">
        <f t="shared" si="2"/>
        <v>0</v>
      </c>
    </row>
    <row r="27" spans="1:5" x14ac:dyDescent="0.25">
      <c r="A27" t="s">
        <v>268</v>
      </c>
      <c r="B27" s="3">
        <v>4</v>
      </c>
      <c r="C27" s="3">
        <f t="shared" si="0"/>
        <v>5</v>
      </c>
      <c r="E27" s="5">
        <f>ROUNDUP(C27*D27,0)</f>
        <v>0</v>
      </c>
    </row>
    <row r="28" spans="1:5" x14ac:dyDescent="0.25">
      <c r="A28" t="s">
        <v>269</v>
      </c>
      <c r="B28" s="3">
        <v>23</v>
      </c>
      <c r="C28" s="3">
        <f t="shared" si="0"/>
        <v>28.75</v>
      </c>
      <c r="E28" s="5">
        <f>ROUNDUP(C28*D28,0)</f>
        <v>0</v>
      </c>
    </row>
    <row r="29" spans="1:5" x14ac:dyDescent="0.25">
      <c r="A29" t="s">
        <v>270</v>
      </c>
      <c r="B29" s="3">
        <v>40</v>
      </c>
      <c r="C29" s="3">
        <f t="shared" ref="C29:C32" si="3">B29*1.25</f>
        <v>50</v>
      </c>
      <c r="E29" s="5">
        <f t="shared" ref="E29:E32" si="4">ROUNDUP(C29*D29,0)</f>
        <v>0</v>
      </c>
    </row>
    <row r="30" spans="1:5" x14ac:dyDescent="0.25">
      <c r="A30" t="s">
        <v>271</v>
      </c>
      <c r="B30" s="3">
        <v>69</v>
      </c>
      <c r="C30" s="3">
        <f t="shared" ref="C30" si="5">B30*1.25</f>
        <v>86.25</v>
      </c>
      <c r="E30" s="5">
        <f t="shared" ref="E30" si="6">ROUNDUP(C30*D30,0)</f>
        <v>0</v>
      </c>
    </row>
    <row r="31" spans="1:5" x14ac:dyDescent="0.25">
      <c r="A31" t="s">
        <v>272</v>
      </c>
      <c r="B31" s="3">
        <v>100</v>
      </c>
      <c r="C31" s="3">
        <f t="shared" si="3"/>
        <v>125</v>
      </c>
      <c r="E31" s="5">
        <f t="shared" si="4"/>
        <v>0</v>
      </c>
    </row>
    <row r="32" spans="1:5" x14ac:dyDescent="0.25">
      <c r="A32" t="s">
        <v>273</v>
      </c>
      <c r="B32" s="3">
        <v>24</v>
      </c>
      <c r="C32" s="3">
        <f t="shared" si="3"/>
        <v>30</v>
      </c>
      <c r="E32" s="5">
        <f t="shared" si="4"/>
        <v>0</v>
      </c>
    </row>
    <row r="33" spans="1:5" x14ac:dyDescent="0.25">
      <c r="A33" t="s">
        <v>274</v>
      </c>
      <c r="B33" s="3">
        <v>135</v>
      </c>
      <c r="C33" s="3">
        <f t="shared" si="0"/>
        <v>168.75</v>
      </c>
      <c r="E33" s="5">
        <f>ROUNDUP(C33*D33,0)</f>
        <v>0</v>
      </c>
    </row>
    <row r="34" spans="1:5" x14ac:dyDescent="0.25">
      <c r="B34" s="3">
        <v>0</v>
      </c>
      <c r="C34" s="3">
        <f t="shared" ref="C34" si="7">B34*1.25</f>
        <v>0</v>
      </c>
      <c r="E34" s="5">
        <f>ROUNDUP(C34*D34,0)</f>
        <v>0</v>
      </c>
    </row>
    <row r="37" spans="1:5" x14ac:dyDescent="0.25">
      <c r="A37" s="1" t="s">
        <v>9</v>
      </c>
      <c r="E37" s="6">
        <f>ROUNDUP(SUM(E4:E36),0)</f>
        <v>0</v>
      </c>
    </row>
    <row r="38" spans="1:5" x14ac:dyDescent="0.25">
      <c r="A38" s="1" t="s">
        <v>10</v>
      </c>
      <c r="B38" s="25" t="s">
        <v>8</v>
      </c>
      <c r="C38" s="25"/>
      <c r="D38" s="25"/>
      <c r="E38" s="6">
        <f>ROUNDUP(E37*1.03,0)</f>
        <v>0</v>
      </c>
    </row>
    <row r="39" spans="1:5" x14ac:dyDescent="0.25">
      <c r="A39" s="1" t="s">
        <v>11</v>
      </c>
      <c r="B39" s="25"/>
      <c r="C39" s="25"/>
      <c r="D39" s="25"/>
      <c r="E39" s="6">
        <f>ROUNDUP(E38*1.03,0)</f>
        <v>0</v>
      </c>
    </row>
    <row r="40" spans="1:5" x14ac:dyDescent="0.25">
      <c r="A40" s="1" t="s">
        <v>12</v>
      </c>
      <c r="B40" s="25"/>
      <c r="C40" s="25"/>
      <c r="D40" s="25"/>
      <c r="E40" s="6">
        <f>ROUNDUP(E39*1.03,0)</f>
        <v>0</v>
      </c>
    </row>
    <row r="41" spans="1:5" x14ac:dyDescent="0.25">
      <c r="A41" s="1" t="s">
        <v>13</v>
      </c>
      <c r="B41" s="25"/>
      <c r="C41" s="25"/>
      <c r="D41" s="25"/>
      <c r="E41" s="6">
        <f>ROUNDUP(E40*1.03,0)</f>
        <v>0</v>
      </c>
    </row>
    <row r="42" spans="1:5" x14ac:dyDescent="0.25">
      <c r="E42" s="5"/>
    </row>
    <row r="43" spans="1:5" x14ac:dyDescent="0.25">
      <c r="A43" s="1" t="s">
        <v>5</v>
      </c>
      <c r="E43" s="6">
        <f>ROUNDUP(SUM(E37:E42),0)</f>
        <v>0</v>
      </c>
    </row>
    <row r="46" spans="1:5" x14ac:dyDescent="0.25">
      <c r="A46" s="10" t="s">
        <v>41</v>
      </c>
    </row>
  </sheetData>
  <mergeCells count="1">
    <mergeCell ref="B38:D41"/>
  </mergeCells>
  <hyperlinks>
    <hyperlink ref="A46" location="Overview!A1" display="Overview!A1" xr:uid="{0E3455C3-3A68-4B86-9DD3-BB47FA1E482B}"/>
  </hyperlinks>
  <pageMargins left="0.3" right="0.3" top="0.3" bottom="0.3" header="0.3" footer="0.3"/>
  <pageSetup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CE18D-4BE1-406E-8AB7-D52DC89C6F01}">
  <dimension ref="A1:F21"/>
  <sheetViews>
    <sheetView workbookViewId="0"/>
  </sheetViews>
  <sheetFormatPr defaultRowHeight="15" x14ac:dyDescent="0.25"/>
  <cols>
    <col min="1" max="1" width="54" bestFit="1" customWidth="1"/>
    <col min="2" max="2" width="20.140625" style="4" customWidth="1"/>
    <col min="3" max="3" width="15.42578125" style="4" customWidth="1"/>
    <col min="4" max="4" width="9.85546875" style="4" customWidth="1"/>
    <col min="5" max="5" width="13.140625" style="4" customWidth="1"/>
    <col min="6" max="6" width="29.5703125" customWidth="1"/>
  </cols>
  <sheetData>
    <row r="1" spans="1:6" x14ac:dyDescent="0.25">
      <c r="A1" s="1" t="s">
        <v>58</v>
      </c>
      <c r="B1" s="2"/>
      <c r="C1" s="2"/>
      <c r="D1" s="2"/>
      <c r="E1" s="2"/>
    </row>
    <row r="2" spans="1:6" x14ac:dyDescent="0.25">
      <c r="A2" s="1"/>
      <c r="B2" s="2"/>
      <c r="C2" s="2"/>
      <c r="D2" s="2"/>
      <c r="E2" s="2"/>
    </row>
    <row r="3" spans="1:6" x14ac:dyDescent="0.25">
      <c r="A3" s="7" t="s">
        <v>1</v>
      </c>
      <c r="B3" s="8" t="s">
        <v>6</v>
      </c>
      <c r="C3" s="8" t="s">
        <v>7</v>
      </c>
      <c r="D3" s="8" t="s">
        <v>2</v>
      </c>
      <c r="E3" s="8" t="s">
        <v>3</v>
      </c>
      <c r="F3" s="9" t="s">
        <v>4</v>
      </c>
    </row>
    <row r="4" spans="1:6" x14ac:dyDescent="0.25">
      <c r="A4" t="s">
        <v>440</v>
      </c>
      <c r="B4" s="3">
        <v>70</v>
      </c>
      <c r="C4" s="3">
        <f>B4*1.25</f>
        <v>87.5</v>
      </c>
      <c r="E4" s="5">
        <f>ROUNDUP(C4*D4,0)</f>
        <v>0</v>
      </c>
    </row>
    <row r="5" spans="1:6" x14ac:dyDescent="0.25">
      <c r="A5" t="s">
        <v>441</v>
      </c>
      <c r="B5" s="3">
        <v>24</v>
      </c>
      <c r="C5" s="3">
        <f t="shared" ref="C5:C8" si="0">B5*1.25</f>
        <v>30</v>
      </c>
      <c r="E5" s="5">
        <f>ROUNDUP(C5*D5,0)</f>
        <v>0</v>
      </c>
    </row>
    <row r="6" spans="1:6" x14ac:dyDescent="0.25">
      <c r="A6" t="s">
        <v>442</v>
      </c>
      <c r="B6" s="3">
        <v>92</v>
      </c>
      <c r="C6" s="3">
        <f t="shared" si="0"/>
        <v>115</v>
      </c>
      <c r="E6" s="5">
        <f>ROUNDUP(C6*D6,0)</f>
        <v>0</v>
      </c>
    </row>
    <row r="7" spans="1:6" x14ac:dyDescent="0.25">
      <c r="B7" s="3">
        <v>0</v>
      </c>
      <c r="C7" s="3">
        <f t="shared" si="0"/>
        <v>0</v>
      </c>
      <c r="E7" s="5">
        <f>ROUNDUP(C7*D7,0)</f>
        <v>0</v>
      </c>
    </row>
    <row r="8" spans="1:6" x14ac:dyDescent="0.25">
      <c r="B8" s="3">
        <v>0</v>
      </c>
      <c r="C8" s="3">
        <f t="shared" si="0"/>
        <v>0</v>
      </c>
      <c r="E8" s="5">
        <f>ROUNDUP(C8*D8,0)</f>
        <v>0</v>
      </c>
    </row>
    <row r="12" spans="1:6" x14ac:dyDescent="0.25">
      <c r="A12" s="1" t="s">
        <v>9</v>
      </c>
      <c r="E12" s="6">
        <f>ROUNDUP(SUM(E4:E11),0)</f>
        <v>0</v>
      </c>
    </row>
    <row r="13" spans="1:6" x14ac:dyDescent="0.25">
      <c r="A13" s="1" t="s">
        <v>10</v>
      </c>
      <c r="B13" s="25" t="s">
        <v>8</v>
      </c>
      <c r="C13" s="25"/>
      <c r="D13" s="25"/>
      <c r="E13" s="6">
        <f>ROUNDUP(E12*1.03,0)</f>
        <v>0</v>
      </c>
    </row>
    <row r="14" spans="1:6" x14ac:dyDescent="0.25">
      <c r="A14" s="1" t="s">
        <v>11</v>
      </c>
      <c r="B14" s="25"/>
      <c r="C14" s="25"/>
      <c r="D14" s="25"/>
      <c r="E14" s="6">
        <f>ROUNDUP(E13*1.03,0)</f>
        <v>0</v>
      </c>
    </row>
    <row r="15" spans="1:6" x14ac:dyDescent="0.25">
      <c r="A15" s="1" t="s">
        <v>12</v>
      </c>
      <c r="B15" s="25"/>
      <c r="C15" s="25"/>
      <c r="D15" s="25"/>
      <c r="E15" s="6">
        <f>ROUNDUP(E14*1.03,0)</f>
        <v>0</v>
      </c>
    </row>
    <row r="16" spans="1:6" x14ac:dyDescent="0.25">
      <c r="A16" s="1" t="s">
        <v>13</v>
      </c>
      <c r="B16" s="25"/>
      <c r="C16" s="25"/>
      <c r="D16" s="25"/>
      <c r="E16" s="6">
        <f>ROUNDUP(E15*1.03,0)</f>
        <v>0</v>
      </c>
    </row>
    <row r="17" spans="1:5" x14ac:dyDescent="0.25">
      <c r="E17" s="5"/>
    </row>
    <row r="18" spans="1:5" x14ac:dyDescent="0.25">
      <c r="A18" s="1" t="s">
        <v>5</v>
      </c>
      <c r="E18" s="6">
        <f>ROUNDUP(SUM(E12:E17),0)</f>
        <v>0</v>
      </c>
    </row>
    <row r="21" spans="1:5" x14ac:dyDescent="0.25">
      <c r="A21" s="10" t="s">
        <v>41</v>
      </c>
    </row>
  </sheetData>
  <mergeCells count="1">
    <mergeCell ref="B13:D16"/>
  </mergeCells>
  <hyperlinks>
    <hyperlink ref="A21" location="Overview!A1" display="Overview!A1" xr:uid="{3D8FCC22-6A57-43A3-A383-C1E818D8DD6D}"/>
  </hyperlinks>
  <pageMargins left="0.3" right="0.3" top="0.3" bottom="0.3" header="0.3" footer="0.3"/>
  <pageSetup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3E10E-168B-4AD0-B913-75BFD3F97005}">
  <dimension ref="A1:F21"/>
  <sheetViews>
    <sheetView workbookViewId="0"/>
  </sheetViews>
  <sheetFormatPr defaultRowHeight="15" x14ac:dyDescent="0.25"/>
  <cols>
    <col min="1" max="1" width="28.85546875" customWidth="1"/>
    <col min="2" max="2" width="20.140625" style="4" customWidth="1"/>
    <col min="3" max="3" width="15.42578125" style="4" customWidth="1"/>
    <col min="4" max="4" width="9.85546875" style="4" customWidth="1"/>
    <col min="5" max="5" width="13.140625" style="4" customWidth="1"/>
    <col min="6" max="6" width="29.5703125" customWidth="1"/>
  </cols>
  <sheetData>
    <row r="1" spans="1:6" x14ac:dyDescent="0.25">
      <c r="A1" s="1" t="s">
        <v>50</v>
      </c>
      <c r="B1" s="2"/>
      <c r="C1" s="2"/>
      <c r="D1" s="2"/>
      <c r="E1" s="2"/>
    </row>
    <row r="2" spans="1:6" x14ac:dyDescent="0.25">
      <c r="A2" s="1"/>
      <c r="B2" s="2"/>
      <c r="C2" s="2"/>
      <c r="D2" s="2"/>
      <c r="E2" s="2"/>
    </row>
    <row r="3" spans="1:6" x14ac:dyDescent="0.25">
      <c r="A3" s="7" t="s">
        <v>1</v>
      </c>
      <c r="B3" s="8" t="s">
        <v>6</v>
      </c>
      <c r="C3" s="8" t="s">
        <v>7</v>
      </c>
      <c r="D3" s="8" t="s">
        <v>2</v>
      </c>
      <c r="E3" s="8" t="s">
        <v>3</v>
      </c>
      <c r="F3" s="9" t="s">
        <v>4</v>
      </c>
    </row>
    <row r="4" spans="1:6" x14ac:dyDescent="0.25">
      <c r="A4" t="s">
        <v>443</v>
      </c>
      <c r="B4" s="3">
        <v>145.75</v>
      </c>
      <c r="C4" s="3">
        <f>B4*1.25</f>
        <v>182.1875</v>
      </c>
      <c r="E4" s="5">
        <f>ROUNDUP(C4*D4,0)</f>
        <v>0</v>
      </c>
    </row>
    <row r="5" spans="1:6" x14ac:dyDescent="0.25">
      <c r="A5" t="s">
        <v>444</v>
      </c>
      <c r="B5" s="3">
        <v>73</v>
      </c>
      <c r="C5" s="3">
        <f t="shared" ref="C5:C8" si="0">B5*1.25</f>
        <v>91.25</v>
      </c>
      <c r="E5" s="5">
        <f>ROUNDUP(C5*D5,0)</f>
        <v>0</v>
      </c>
    </row>
    <row r="6" spans="1:6" x14ac:dyDescent="0.25">
      <c r="A6" t="s">
        <v>445</v>
      </c>
      <c r="B6" s="3">
        <v>286</v>
      </c>
      <c r="C6" s="3">
        <f t="shared" si="0"/>
        <v>357.5</v>
      </c>
      <c r="E6" s="5">
        <f>ROUNDUP(C6*D6,0)</f>
        <v>0</v>
      </c>
      <c r="F6" t="s">
        <v>447</v>
      </c>
    </row>
    <row r="7" spans="1:6" x14ac:dyDescent="0.25">
      <c r="A7" t="s">
        <v>446</v>
      </c>
      <c r="B7" s="3">
        <v>286</v>
      </c>
      <c r="C7" s="3">
        <f t="shared" si="0"/>
        <v>357.5</v>
      </c>
      <c r="E7" s="5">
        <f>ROUNDUP(C7*D7,0)</f>
        <v>0</v>
      </c>
    </row>
    <row r="8" spans="1:6" x14ac:dyDescent="0.25">
      <c r="B8" s="3">
        <v>0</v>
      </c>
      <c r="C8" s="3">
        <f t="shared" si="0"/>
        <v>0</v>
      </c>
      <c r="E8" s="5">
        <f>ROUNDUP(C8*D8,0)</f>
        <v>0</v>
      </c>
    </row>
    <row r="12" spans="1:6" x14ac:dyDescent="0.25">
      <c r="A12" s="1" t="s">
        <v>9</v>
      </c>
      <c r="E12" s="6">
        <f>ROUNDUP(SUM(E4:E11),0)</f>
        <v>0</v>
      </c>
    </row>
    <row r="13" spans="1:6" x14ac:dyDescent="0.25">
      <c r="A13" s="1" t="s">
        <v>10</v>
      </c>
      <c r="B13" s="25" t="s">
        <v>8</v>
      </c>
      <c r="C13" s="25"/>
      <c r="D13" s="25"/>
      <c r="E13" s="6">
        <f>ROUNDUP(E12*1.03,0)</f>
        <v>0</v>
      </c>
    </row>
    <row r="14" spans="1:6" x14ac:dyDescent="0.25">
      <c r="A14" s="1" t="s">
        <v>11</v>
      </c>
      <c r="B14" s="25"/>
      <c r="C14" s="25"/>
      <c r="D14" s="25"/>
      <c r="E14" s="6">
        <f>ROUNDUP(E13*1.03,0)</f>
        <v>0</v>
      </c>
    </row>
    <row r="15" spans="1:6" x14ac:dyDescent="0.25">
      <c r="A15" s="1" t="s">
        <v>12</v>
      </c>
      <c r="B15" s="25"/>
      <c r="C15" s="25"/>
      <c r="D15" s="25"/>
      <c r="E15" s="6">
        <f>ROUNDUP(E14*1.03,0)</f>
        <v>0</v>
      </c>
    </row>
    <row r="16" spans="1:6" x14ac:dyDescent="0.25">
      <c r="A16" s="1" t="s">
        <v>13</v>
      </c>
      <c r="B16" s="25"/>
      <c r="C16" s="25"/>
      <c r="D16" s="25"/>
      <c r="E16" s="6">
        <f>ROUNDUP(E15*1.03,0)</f>
        <v>0</v>
      </c>
    </row>
    <row r="17" spans="1:5" x14ac:dyDescent="0.25">
      <c r="E17" s="5"/>
    </row>
    <row r="18" spans="1:5" x14ac:dyDescent="0.25">
      <c r="A18" s="1" t="s">
        <v>5</v>
      </c>
      <c r="E18" s="6">
        <f>ROUNDUP(SUM(E12:E17),0)</f>
        <v>0</v>
      </c>
    </row>
    <row r="21" spans="1:5" x14ac:dyDescent="0.25">
      <c r="A21" s="10" t="s">
        <v>41</v>
      </c>
    </row>
  </sheetData>
  <mergeCells count="1">
    <mergeCell ref="B13:D16"/>
  </mergeCells>
  <hyperlinks>
    <hyperlink ref="A21" location="Overview!A1" display="Overview!A1" xr:uid="{99F3B0C1-DB37-4A95-98FD-4F4B2C17D10E}"/>
  </hyperlinks>
  <pageMargins left="0.3" right="0.3" top="0.3" bottom="0.3" header="0.3" footer="0.3"/>
  <pageSetup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9016D-9C9A-4D88-8B7E-AD1F5EB96150}">
  <dimension ref="A1:F21"/>
  <sheetViews>
    <sheetView workbookViewId="0">
      <selection activeCell="A21" sqref="A21"/>
    </sheetView>
  </sheetViews>
  <sheetFormatPr defaultRowHeight="15" x14ac:dyDescent="0.25"/>
  <cols>
    <col min="1" max="1" width="28.85546875" customWidth="1"/>
    <col min="2" max="2" width="20.140625" style="4" customWidth="1"/>
    <col min="3" max="3" width="15.42578125" style="4" customWidth="1"/>
    <col min="4" max="4" width="9.85546875" style="4" customWidth="1"/>
    <col min="5" max="5" width="13.140625" style="4" customWidth="1"/>
    <col min="6" max="6" width="29.5703125" customWidth="1"/>
  </cols>
  <sheetData>
    <row r="1" spans="1:6" x14ac:dyDescent="0.25">
      <c r="A1" s="1" t="s">
        <v>0</v>
      </c>
      <c r="B1" s="2"/>
      <c r="C1" s="2"/>
      <c r="D1" s="2"/>
      <c r="E1" s="2"/>
    </row>
    <row r="2" spans="1:6" x14ac:dyDescent="0.25">
      <c r="A2" s="1"/>
      <c r="B2" s="2"/>
      <c r="C2" s="2"/>
      <c r="D2" s="2"/>
      <c r="E2" s="2"/>
    </row>
    <row r="3" spans="1:6" x14ac:dyDescent="0.25">
      <c r="A3" s="7" t="s">
        <v>1</v>
      </c>
      <c r="B3" s="8" t="s">
        <v>6</v>
      </c>
      <c r="C3" s="8" t="s">
        <v>7</v>
      </c>
      <c r="D3" s="8" t="s">
        <v>2</v>
      </c>
      <c r="E3" s="8" t="s">
        <v>3</v>
      </c>
      <c r="F3" s="9" t="s">
        <v>4</v>
      </c>
    </row>
    <row r="4" spans="1:6" x14ac:dyDescent="0.25">
      <c r="B4" s="3">
        <v>0</v>
      </c>
      <c r="C4" s="3">
        <f>B4*1.25</f>
        <v>0</v>
      </c>
      <c r="E4" s="5">
        <f>ROUNDUP(C4*D4,0)</f>
        <v>0</v>
      </c>
    </row>
    <row r="5" spans="1:6" x14ac:dyDescent="0.25">
      <c r="B5" s="3">
        <v>0</v>
      </c>
      <c r="C5" s="3">
        <f t="shared" ref="C5:C8" si="0">B5*1.25</f>
        <v>0</v>
      </c>
      <c r="E5" s="5">
        <f>ROUNDUP(C5*D5,0)</f>
        <v>0</v>
      </c>
    </row>
    <row r="6" spans="1:6" x14ac:dyDescent="0.25">
      <c r="B6" s="3">
        <v>0</v>
      </c>
      <c r="C6" s="3">
        <f t="shared" si="0"/>
        <v>0</v>
      </c>
      <c r="E6" s="5">
        <f>ROUNDUP(C6*D6,0)</f>
        <v>0</v>
      </c>
    </row>
    <row r="7" spans="1:6" x14ac:dyDescent="0.25">
      <c r="B7" s="3">
        <v>0</v>
      </c>
      <c r="C7" s="3">
        <f t="shared" si="0"/>
        <v>0</v>
      </c>
      <c r="E7" s="5">
        <f>ROUNDUP(C7*D7,0)</f>
        <v>0</v>
      </c>
    </row>
    <row r="8" spans="1:6" x14ac:dyDescent="0.25">
      <c r="B8" s="3">
        <v>0</v>
      </c>
      <c r="C8" s="3">
        <f t="shared" si="0"/>
        <v>0</v>
      </c>
      <c r="E8" s="5">
        <f>ROUNDUP(C8*D8,0)</f>
        <v>0</v>
      </c>
    </row>
    <row r="12" spans="1:6" x14ac:dyDescent="0.25">
      <c r="A12" s="1" t="s">
        <v>9</v>
      </c>
      <c r="E12" s="6">
        <f>ROUNDUP(SUM(E4:E11),0)</f>
        <v>0</v>
      </c>
    </row>
    <row r="13" spans="1:6" x14ac:dyDescent="0.25">
      <c r="A13" s="1" t="s">
        <v>10</v>
      </c>
      <c r="B13" s="25" t="s">
        <v>8</v>
      </c>
      <c r="C13" s="25"/>
      <c r="D13" s="25"/>
      <c r="E13" s="6">
        <f>ROUNDUP(E12*1.03,0)</f>
        <v>0</v>
      </c>
    </row>
    <row r="14" spans="1:6" x14ac:dyDescent="0.25">
      <c r="A14" s="1" t="s">
        <v>11</v>
      </c>
      <c r="B14" s="25"/>
      <c r="C14" s="25"/>
      <c r="D14" s="25"/>
      <c r="E14" s="6">
        <f>ROUNDUP(E13*1.03,0)</f>
        <v>0</v>
      </c>
    </row>
    <row r="15" spans="1:6" x14ac:dyDescent="0.25">
      <c r="A15" s="1" t="s">
        <v>12</v>
      </c>
      <c r="B15" s="25"/>
      <c r="C15" s="25"/>
      <c r="D15" s="25"/>
      <c r="E15" s="6">
        <f>ROUNDUP(E14*1.03,0)</f>
        <v>0</v>
      </c>
    </row>
    <row r="16" spans="1:6" x14ac:dyDescent="0.25">
      <c r="A16" s="1" t="s">
        <v>13</v>
      </c>
      <c r="B16" s="25"/>
      <c r="C16" s="25"/>
      <c r="D16" s="25"/>
      <c r="E16" s="6">
        <f>ROUNDUP(E15*1.03,0)</f>
        <v>0</v>
      </c>
    </row>
    <row r="17" spans="1:5" x14ac:dyDescent="0.25">
      <c r="E17" s="5"/>
    </row>
    <row r="18" spans="1:5" x14ac:dyDescent="0.25">
      <c r="A18" s="1" t="s">
        <v>5</v>
      </c>
      <c r="E18" s="6">
        <f>ROUNDUP(SUM(E12:E17),0)</f>
        <v>0</v>
      </c>
    </row>
    <row r="21" spans="1:5" x14ac:dyDescent="0.25">
      <c r="A21" s="10" t="s">
        <v>41</v>
      </c>
    </row>
  </sheetData>
  <mergeCells count="1">
    <mergeCell ref="B13:D16"/>
  </mergeCells>
  <hyperlinks>
    <hyperlink ref="A21" location="Overview!A1" display="Overview!A1" xr:uid="{9308FEBE-A29A-45A3-A94E-F88ECE915346}"/>
  </hyperlinks>
  <pageMargins left="0.3" right="0.3" top="0.3" bottom="0.3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63B44-47EC-4BB6-88BD-496B121C9F0B}">
  <dimension ref="A1:F21"/>
  <sheetViews>
    <sheetView workbookViewId="0"/>
  </sheetViews>
  <sheetFormatPr defaultRowHeight="15" x14ac:dyDescent="0.25"/>
  <cols>
    <col min="1" max="1" width="28.85546875" customWidth="1"/>
    <col min="2" max="2" width="20.140625" style="4" customWidth="1"/>
    <col min="3" max="3" width="15.42578125" style="4" customWidth="1"/>
    <col min="4" max="4" width="9.85546875" style="4" customWidth="1"/>
    <col min="5" max="5" width="13.140625" style="4" customWidth="1"/>
    <col min="6" max="6" width="29.5703125" customWidth="1"/>
  </cols>
  <sheetData>
    <row r="1" spans="1:6" x14ac:dyDescent="0.25">
      <c r="A1" s="1" t="s">
        <v>44</v>
      </c>
      <c r="B1" s="2"/>
      <c r="C1" s="2"/>
      <c r="D1" s="2"/>
      <c r="E1" s="2"/>
    </row>
    <row r="2" spans="1:6" x14ac:dyDescent="0.25">
      <c r="A2" s="1"/>
      <c r="B2" s="2"/>
      <c r="C2" s="2"/>
      <c r="D2" s="2"/>
      <c r="E2" s="2"/>
    </row>
    <row r="3" spans="1:6" x14ac:dyDescent="0.25">
      <c r="A3" s="7" t="s">
        <v>1</v>
      </c>
      <c r="B3" s="8" t="s">
        <v>6</v>
      </c>
      <c r="C3" s="8" t="s">
        <v>7</v>
      </c>
      <c r="D3" s="8" t="s">
        <v>2</v>
      </c>
      <c r="E3" s="8" t="s">
        <v>3</v>
      </c>
      <c r="F3" s="9" t="s">
        <v>4</v>
      </c>
    </row>
    <row r="4" spans="1:6" x14ac:dyDescent="0.25">
      <c r="A4" t="s">
        <v>412</v>
      </c>
      <c r="B4" s="3">
        <v>225</v>
      </c>
      <c r="C4" s="3">
        <f>B4*1.25</f>
        <v>281.25</v>
      </c>
      <c r="E4" s="5">
        <f>ROUNDUP(C4*D4,0)</f>
        <v>0</v>
      </c>
    </row>
    <row r="5" spans="1:6" x14ac:dyDescent="0.25">
      <c r="A5" t="s">
        <v>413</v>
      </c>
      <c r="B5" s="3">
        <v>60</v>
      </c>
      <c r="C5" s="3">
        <f t="shared" ref="C5:C8" si="0">B5*1.25</f>
        <v>75</v>
      </c>
      <c r="E5" s="5">
        <f>ROUNDUP(C5*D5,0)</f>
        <v>0</v>
      </c>
    </row>
    <row r="6" spans="1:6" x14ac:dyDescent="0.25">
      <c r="A6" t="s">
        <v>414</v>
      </c>
      <c r="B6" s="3">
        <v>200</v>
      </c>
      <c r="C6" s="3">
        <f t="shared" si="0"/>
        <v>250</v>
      </c>
      <c r="E6" s="5">
        <f>ROUNDUP(C6*D6,0)</f>
        <v>0</v>
      </c>
    </row>
    <row r="7" spans="1:6" x14ac:dyDescent="0.25">
      <c r="A7" t="s">
        <v>415</v>
      </c>
      <c r="B7" s="3">
        <v>80</v>
      </c>
      <c r="C7" s="3">
        <f t="shared" si="0"/>
        <v>100</v>
      </c>
      <c r="E7" s="5">
        <f>ROUNDUP(C7*D7,0)</f>
        <v>0</v>
      </c>
    </row>
    <row r="8" spans="1:6" x14ac:dyDescent="0.25">
      <c r="B8" s="3">
        <v>0</v>
      </c>
      <c r="C8" s="3">
        <f t="shared" si="0"/>
        <v>0</v>
      </c>
      <c r="E8" s="5">
        <f>ROUNDUP(C8*D8,0)</f>
        <v>0</v>
      </c>
    </row>
    <row r="12" spans="1:6" x14ac:dyDescent="0.25">
      <c r="A12" s="1" t="s">
        <v>9</v>
      </c>
      <c r="E12" s="6">
        <f>ROUNDUP(SUM(E4:E11),0)</f>
        <v>0</v>
      </c>
    </row>
    <row r="13" spans="1:6" x14ac:dyDescent="0.25">
      <c r="A13" s="1" t="s">
        <v>10</v>
      </c>
      <c r="B13" s="25" t="s">
        <v>8</v>
      </c>
      <c r="C13" s="25"/>
      <c r="D13" s="25"/>
      <c r="E13" s="6">
        <f>ROUNDUP(E12*1.03,0)</f>
        <v>0</v>
      </c>
    </row>
    <row r="14" spans="1:6" x14ac:dyDescent="0.25">
      <c r="A14" s="1" t="s">
        <v>11</v>
      </c>
      <c r="B14" s="25"/>
      <c r="C14" s="25"/>
      <c r="D14" s="25"/>
      <c r="E14" s="6">
        <f>ROUNDUP(E13*1.03,0)</f>
        <v>0</v>
      </c>
    </row>
    <row r="15" spans="1:6" x14ac:dyDescent="0.25">
      <c r="A15" s="1" t="s">
        <v>12</v>
      </c>
      <c r="B15" s="25"/>
      <c r="C15" s="25"/>
      <c r="D15" s="25"/>
      <c r="E15" s="6">
        <f>ROUNDUP(E14*1.03,0)</f>
        <v>0</v>
      </c>
    </row>
    <row r="16" spans="1:6" x14ac:dyDescent="0.25">
      <c r="A16" s="1" t="s">
        <v>13</v>
      </c>
      <c r="B16" s="25"/>
      <c r="C16" s="25"/>
      <c r="D16" s="25"/>
      <c r="E16" s="6">
        <f>ROUNDUP(E15*1.03,0)</f>
        <v>0</v>
      </c>
    </row>
    <row r="17" spans="1:5" x14ac:dyDescent="0.25">
      <c r="E17" s="5"/>
    </row>
    <row r="18" spans="1:5" x14ac:dyDescent="0.25">
      <c r="A18" s="1" t="s">
        <v>5</v>
      </c>
      <c r="E18" s="6">
        <f>ROUNDUP(SUM(E12:E17),0)</f>
        <v>0</v>
      </c>
    </row>
    <row r="21" spans="1:5" x14ac:dyDescent="0.25">
      <c r="A21" s="10" t="s">
        <v>41</v>
      </c>
    </row>
  </sheetData>
  <mergeCells count="1">
    <mergeCell ref="B13:D16"/>
  </mergeCells>
  <hyperlinks>
    <hyperlink ref="A21" location="Overview!A1" display="Overview!A1" xr:uid="{07EAF3DF-78D4-4190-8383-AA403F97E383}"/>
  </hyperlinks>
  <pageMargins left="0.3" right="0.3" top="0.3" bottom="0.3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7BBE3-D4DE-4FA9-B99C-D20DBCFE7C43}">
  <dimension ref="A1:F59"/>
  <sheetViews>
    <sheetView workbookViewId="0"/>
  </sheetViews>
  <sheetFormatPr defaultRowHeight="15" x14ac:dyDescent="0.25"/>
  <cols>
    <col min="1" max="1" width="94.85546875" bestFit="1" customWidth="1"/>
    <col min="2" max="2" width="20.140625" style="4" customWidth="1"/>
    <col min="3" max="3" width="15.42578125" style="4" customWidth="1"/>
    <col min="4" max="4" width="9.85546875" style="4" customWidth="1"/>
    <col min="5" max="5" width="13.140625" style="4" customWidth="1"/>
    <col min="6" max="6" width="29.5703125" customWidth="1"/>
  </cols>
  <sheetData>
    <row r="1" spans="1:6" x14ac:dyDescent="0.25">
      <c r="A1" s="1" t="s">
        <v>26</v>
      </c>
      <c r="B1" s="2"/>
      <c r="C1" s="2"/>
      <c r="D1" s="2"/>
      <c r="E1" s="2"/>
    </row>
    <row r="2" spans="1:6" x14ac:dyDescent="0.25">
      <c r="A2" s="1"/>
      <c r="B2" s="2"/>
      <c r="C2" s="2"/>
      <c r="D2" s="2"/>
      <c r="E2" s="2"/>
    </row>
    <row r="3" spans="1:6" x14ac:dyDescent="0.25">
      <c r="A3" s="7" t="s">
        <v>1</v>
      </c>
      <c r="B3" s="8" t="s">
        <v>6</v>
      </c>
      <c r="C3" s="8" t="s">
        <v>7</v>
      </c>
      <c r="D3" s="8" t="s">
        <v>2</v>
      </c>
      <c r="E3" s="8" t="s">
        <v>3</v>
      </c>
      <c r="F3" s="9" t="s">
        <v>4</v>
      </c>
    </row>
    <row r="4" spans="1:6" x14ac:dyDescent="0.25">
      <c r="A4" t="s">
        <v>179</v>
      </c>
      <c r="B4" s="3">
        <v>1.75</v>
      </c>
      <c r="C4" s="3">
        <f>B4*1.25</f>
        <v>2.1875</v>
      </c>
      <c r="E4" s="5">
        <f>ROUNDUP(C4*D4,0)</f>
        <v>0</v>
      </c>
    </row>
    <row r="5" spans="1:6" x14ac:dyDescent="0.25">
      <c r="A5" t="s">
        <v>180</v>
      </c>
      <c r="B5" s="3">
        <v>1.2</v>
      </c>
      <c r="C5" s="3">
        <f t="shared" ref="C5:C46" si="0">B5*1.25</f>
        <v>1.5</v>
      </c>
      <c r="E5" s="5">
        <f>ROUNDUP(C5*D5,0)</f>
        <v>0</v>
      </c>
    </row>
    <row r="6" spans="1:6" x14ac:dyDescent="0.25">
      <c r="A6" t="s">
        <v>181</v>
      </c>
      <c r="B6" s="3">
        <v>1.31</v>
      </c>
      <c r="C6" s="3">
        <f t="shared" ref="C6:C41" si="1">B6*1.25</f>
        <v>1.6375000000000002</v>
      </c>
      <c r="E6" s="5">
        <f t="shared" ref="E6:E41" si="2">ROUNDUP(C6*D6,0)</f>
        <v>0</v>
      </c>
    </row>
    <row r="7" spans="1:6" x14ac:dyDescent="0.25">
      <c r="A7" t="s">
        <v>182</v>
      </c>
      <c r="B7" s="3">
        <v>210</v>
      </c>
      <c r="C7" s="3">
        <f t="shared" si="1"/>
        <v>262.5</v>
      </c>
      <c r="E7" s="5">
        <f t="shared" si="2"/>
        <v>0</v>
      </c>
    </row>
    <row r="8" spans="1:6" x14ac:dyDescent="0.25">
      <c r="A8" t="s">
        <v>183</v>
      </c>
      <c r="B8" s="3">
        <v>131.25</v>
      </c>
      <c r="C8" s="3">
        <f t="shared" si="1"/>
        <v>164.0625</v>
      </c>
      <c r="E8" s="5">
        <f t="shared" si="2"/>
        <v>0</v>
      </c>
    </row>
    <row r="9" spans="1:6" x14ac:dyDescent="0.25">
      <c r="A9" t="s">
        <v>184</v>
      </c>
      <c r="B9" s="3">
        <v>2.1</v>
      </c>
      <c r="C9" s="3">
        <f t="shared" si="1"/>
        <v>2.625</v>
      </c>
      <c r="E9" s="5">
        <f t="shared" si="2"/>
        <v>0</v>
      </c>
    </row>
    <row r="10" spans="1:6" x14ac:dyDescent="0.25">
      <c r="A10" t="s">
        <v>185</v>
      </c>
      <c r="B10" s="3">
        <v>3.15</v>
      </c>
      <c r="C10" s="3">
        <f t="shared" si="1"/>
        <v>3.9375</v>
      </c>
      <c r="E10" s="5">
        <f t="shared" si="2"/>
        <v>0</v>
      </c>
    </row>
    <row r="11" spans="1:6" x14ac:dyDescent="0.25">
      <c r="A11" t="s">
        <v>186</v>
      </c>
      <c r="B11" s="3">
        <v>0.89</v>
      </c>
      <c r="C11" s="3">
        <f t="shared" si="1"/>
        <v>1.1125</v>
      </c>
      <c r="E11" s="5">
        <f t="shared" si="2"/>
        <v>0</v>
      </c>
    </row>
    <row r="12" spans="1:6" x14ac:dyDescent="0.25">
      <c r="A12" t="s">
        <v>187</v>
      </c>
      <c r="B12" s="3">
        <v>0.89</v>
      </c>
      <c r="C12" s="3">
        <f t="shared" si="1"/>
        <v>1.1125</v>
      </c>
      <c r="E12" s="5">
        <f t="shared" si="2"/>
        <v>0</v>
      </c>
    </row>
    <row r="13" spans="1:6" x14ac:dyDescent="0.25">
      <c r="A13" t="s">
        <v>188</v>
      </c>
      <c r="B13" s="3">
        <v>0.89</v>
      </c>
      <c r="C13" s="3">
        <f t="shared" si="1"/>
        <v>1.1125</v>
      </c>
      <c r="E13" s="5">
        <f t="shared" si="2"/>
        <v>0</v>
      </c>
    </row>
    <row r="14" spans="1:6" x14ac:dyDescent="0.25">
      <c r="A14" t="s">
        <v>189</v>
      </c>
      <c r="B14" s="3">
        <v>1.05</v>
      </c>
      <c r="C14" s="3">
        <f t="shared" si="1"/>
        <v>1.3125</v>
      </c>
      <c r="E14" s="5">
        <f t="shared" si="2"/>
        <v>0</v>
      </c>
    </row>
    <row r="15" spans="1:6" x14ac:dyDescent="0.25">
      <c r="A15" t="s">
        <v>190</v>
      </c>
      <c r="B15" s="3">
        <v>0.89</v>
      </c>
      <c r="C15" s="3">
        <f t="shared" si="1"/>
        <v>1.1125</v>
      </c>
      <c r="E15" s="5">
        <f t="shared" si="2"/>
        <v>0</v>
      </c>
    </row>
    <row r="16" spans="1:6" x14ac:dyDescent="0.25">
      <c r="A16" t="s">
        <v>191</v>
      </c>
      <c r="B16" s="3">
        <v>0.89</v>
      </c>
      <c r="C16" s="3">
        <f t="shared" si="1"/>
        <v>1.1125</v>
      </c>
      <c r="E16" s="5">
        <f t="shared" si="2"/>
        <v>0</v>
      </c>
    </row>
    <row r="17" spans="1:5" x14ac:dyDescent="0.25">
      <c r="A17" t="s">
        <v>192</v>
      </c>
      <c r="B17" s="3">
        <v>1.31</v>
      </c>
      <c r="C17" s="3">
        <f t="shared" si="1"/>
        <v>1.6375000000000002</v>
      </c>
      <c r="E17" s="5">
        <f t="shared" si="2"/>
        <v>0</v>
      </c>
    </row>
    <row r="18" spans="1:5" x14ac:dyDescent="0.25">
      <c r="A18" t="s">
        <v>193</v>
      </c>
      <c r="B18" s="3">
        <v>1.58</v>
      </c>
      <c r="C18" s="3">
        <f t="shared" si="1"/>
        <v>1.9750000000000001</v>
      </c>
      <c r="E18" s="5">
        <f t="shared" si="2"/>
        <v>0</v>
      </c>
    </row>
    <row r="19" spans="1:5" x14ac:dyDescent="0.25">
      <c r="A19" t="s">
        <v>194</v>
      </c>
      <c r="B19" s="3">
        <v>36.75</v>
      </c>
      <c r="C19" s="3">
        <f t="shared" si="1"/>
        <v>45.9375</v>
      </c>
      <c r="E19" s="5">
        <f t="shared" si="2"/>
        <v>0</v>
      </c>
    </row>
    <row r="20" spans="1:5" x14ac:dyDescent="0.25">
      <c r="A20" t="s">
        <v>195</v>
      </c>
      <c r="B20" s="3">
        <v>5.25</v>
      </c>
      <c r="C20" s="3">
        <f t="shared" si="1"/>
        <v>6.5625</v>
      </c>
      <c r="E20" s="5">
        <f t="shared" si="2"/>
        <v>0</v>
      </c>
    </row>
    <row r="21" spans="1:5" x14ac:dyDescent="0.25">
      <c r="A21" t="s">
        <v>196</v>
      </c>
      <c r="B21" s="3">
        <v>0.89</v>
      </c>
      <c r="C21" s="3">
        <f t="shared" si="1"/>
        <v>1.1125</v>
      </c>
      <c r="E21" s="5">
        <f t="shared" si="2"/>
        <v>0</v>
      </c>
    </row>
    <row r="22" spans="1:5" x14ac:dyDescent="0.25">
      <c r="A22" t="s">
        <v>197</v>
      </c>
      <c r="B22" s="3">
        <v>1.2</v>
      </c>
      <c r="C22" s="3">
        <f t="shared" si="1"/>
        <v>1.5</v>
      </c>
      <c r="E22" s="5">
        <f t="shared" si="2"/>
        <v>0</v>
      </c>
    </row>
    <row r="23" spans="1:5" x14ac:dyDescent="0.25">
      <c r="A23" t="s">
        <v>198</v>
      </c>
      <c r="B23" s="3">
        <v>0.89</v>
      </c>
      <c r="C23" s="3">
        <f t="shared" si="1"/>
        <v>1.1125</v>
      </c>
      <c r="E23" s="5">
        <f t="shared" si="2"/>
        <v>0</v>
      </c>
    </row>
    <row r="24" spans="1:5" x14ac:dyDescent="0.25">
      <c r="A24" t="s">
        <v>199</v>
      </c>
      <c r="B24" s="3">
        <v>0.59</v>
      </c>
      <c r="C24" s="3">
        <f t="shared" si="1"/>
        <v>0.73749999999999993</v>
      </c>
      <c r="E24" s="5">
        <f t="shared" si="2"/>
        <v>0</v>
      </c>
    </row>
    <row r="25" spans="1:5" x14ac:dyDescent="0.25">
      <c r="A25" t="s">
        <v>200</v>
      </c>
      <c r="B25" s="3">
        <v>0.89</v>
      </c>
      <c r="C25" s="3">
        <f t="shared" si="1"/>
        <v>1.1125</v>
      </c>
      <c r="E25" s="5">
        <f t="shared" si="2"/>
        <v>0</v>
      </c>
    </row>
    <row r="26" spans="1:5" x14ac:dyDescent="0.25">
      <c r="A26" t="s">
        <v>201</v>
      </c>
      <c r="B26" s="3">
        <v>0.47</v>
      </c>
      <c r="C26" s="3">
        <f t="shared" si="1"/>
        <v>0.58749999999999991</v>
      </c>
      <c r="E26" s="5">
        <f t="shared" si="2"/>
        <v>0</v>
      </c>
    </row>
    <row r="27" spans="1:5" x14ac:dyDescent="0.25">
      <c r="A27" t="s">
        <v>202</v>
      </c>
      <c r="B27" s="3">
        <v>0.65</v>
      </c>
      <c r="C27" s="3">
        <f t="shared" si="1"/>
        <v>0.8125</v>
      </c>
      <c r="E27" s="5">
        <f t="shared" si="2"/>
        <v>0</v>
      </c>
    </row>
    <row r="28" spans="1:5" x14ac:dyDescent="0.25">
      <c r="A28" t="s">
        <v>203</v>
      </c>
      <c r="B28" s="3">
        <v>0.83</v>
      </c>
      <c r="C28" s="3">
        <f t="shared" si="1"/>
        <v>1.0374999999999999</v>
      </c>
      <c r="E28" s="5">
        <f t="shared" si="2"/>
        <v>0</v>
      </c>
    </row>
    <row r="29" spans="1:5" x14ac:dyDescent="0.25">
      <c r="A29" t="s">
        <v>204</v>
      </c>
      <c r="B29" s="3">
        <v>0.28999999999999998</v>
      </c>
      <c r="C29" s="3">
        <f t="shared" si="1"/>
        <v>0.36249999999999999</v>
      </c>
      <c r="E29" s="5">
        <f t="shared" si="2"/>
        <v>0</v>
      </c>
    </row>
    <row r="30" spans="1:5" x14ac:dyDescent="0.25">
      <c r="A30" t="s">
        <v>205</v>
      </c>
      <c r="B30" s="3">
        <v>0.4</v>
      </c>
      <c r="C30" s="3">
        <f t="shared" si="1"/>
        <v>0.5</v>
      </c>
      <c r="E30" s="5">
        <f t="shared" si="2"/>
        <v>0</v>
      </c>
    </row>
    <row r="31" spans="1:5" x14ac:dyDescent="0.25">
      <c r="A31" t="s">
        <v>206</v>
      </c>
      <c r="B31" s="3">
        <v>0.49</v>
      </c>
      <c r="C31" s="3">
        <f t="shared" si="1"/>
        <v>0.61250000000000004</v>
      </c>
      <c r="E31" s="5">
        <f t="shared" si="2"/>
        <v>0</v>
      </c>
    </row>
    <row r="32" spans="1:5" x14ac:dyDescent="0.25">
      <c r="A32" t="s">
        <v>207</v>
      </c>
      <c r="B32" s="3">
        <v>0.56000000000000005</v>
      </c>
      <c r="C32" s="3">
        <f t="shared" si="1"/>
        <v>0.70000000000000007</v>
      </c>
      <c r="E32" s="5">
        <f t="shared" si="2"/>
        <v>0</v>
      </c>
    </row>
    <row r="33" spans="1:5" x14ac:dyDescent="0.25">
      <c r="A33" t="s">
        <v>208</v>
      </c>
      <c r="B33" s="3">
        <v>0.82</v>
      </c>
      <c r="C33" s="3">
        <f t="shared" si="1"/>
        <v>1.0249999999999999</v>
      </c>
      <c r="E33" s="5">
        <f t="shared" si="2"/>
        <v>0</v>
      </c>
    </row>
    <row r="34" spans="1:5" x14ac:dyDescent="0.25">
      <c r="A34" t="s">
        <v>209</v>
      </c>
      <c r="B34" s="3">
        <v>1.1200000000000001</v>
      </c>
      <c r="C34" s="3">
        <f t="shared" si="1"/>
        <v>1.4000000000000001</v>
      </c>
      <c r="E34" s="5">
        <f t="shared" si="2"/>
        <v>0</v>
      </c>
    </row>
    <row r="35" spans="1:5" x14ac:dyDescent="0.25">
      <c r="A35" t="s">
        <v>210</v>
      </c>
      <c r="B35" s="3">
        <v>0.28000000000000003</v>
      </c>
      <c r="C35" s="3">
        <f t="shared" si="1"/>
        <v>0.35000000000000003</v>
      </c>
      <c r="E35" s="5">
        <f t="shared" si="2"/>
        <v>0</v>
      </c>
    </row>
    <row r="36" spans="1:5" x14ac:dyDescent="0.25">
      <c r="A36" t="s">
        <v>211</v>
      </c>
      <c r="B36" s="3">
        <v>0.44</v>
      </c>
      <c r="C36" s="3">
        <f t="shared" si="1"/>
        <v>0.55000000000000004</v>
      </c>
      <c r="E36" s="5">
        <f t="shared" si="2"/>
        <v>0</v>
      </c>
    </row>
    <row r="37" spans="1:5" x14ac:dyDescent="0.25">
      <c r="A37" t="s">
        <v>212</v>
      </c>
      <c r="B37" s="3">
        <v>0.59</v>
      </c>
      <c r="C37" s="3">
        <f t="shared" si="1"/>
        <v>0.73749999999999993</v>
      </c>
      <c r="E37" s="5">
        <f t="shared" si="2"/>
        <v>0</v>
      </c>
    </row>
    <row r="38" spans="1:5" x14ac:dyDescent="0.25">
      <c r="A38" t="s">
        <v>213</v>
      </c>
      <c r="B38" s="3">
        <v>131.25</v>
      </c>
      <c r="C38" s="3">
        <f t="shared" si="1"/>
        <v>164.0625</v>
      </c>
      <c r="E38" s="5">
        <f t="shared" si="2"/>
        <v>0</v>
      </c>
    </row>
    <row r="39" spans="1:5" x14ac:dyDescent="0.25">
      <c r="A39" t="s">
        <v>200</v>
      </c>
      <c r="B39" s="3">
        <v>0.89</v>
      </c>
      <c r="C39" s="3">
        <f t="shared" si="1"/>
        <v>1.1125</v>
      </c>
      <c r="E39" s="5">
        <f t="shared" si="2"/>
        <v>0</v>
      </c>
    </row>
    <row r="40" spans="1:5" x14ac:dyDescent="0.25">
      <c r="A40" t="s">
        <v>214</v>
      </c>
      <c r="B40" s="3">
        <v>15.75</v>
      </c>
      <c r="C40" s="3">
        <f t="shared" si="1"/>
        <v>19.6875</v>
      </c>
      <c r="E40" s="5">
        <f t="shared" si="2"/>
        <v>0</v>
      </c>
    </row>
    <row r="41" spans="1:5" x14ac:dyDescent="0.25">
      <c r="A41" t="s">
        <v>215</v>
      </c>
      <c r="B41" s="3">
        <v>78.75</v>
      </c>
      <c r="C41" s="3">
        <f t="shared" si="1"/>
        <v>98.4375</v>
      </c>
      <c r="E41" s="5">
        <f t="shared" si="2"/>
        <v>0</v>
      </c>
    </row>
    <row r="42" spans="1:5" x14ac:dyDescent="0.25">
      <c r="A42" t="s">
        <v>216</v>
      </c>
      <c r="B42" s="3">
        <v>15.75</v>
      </c>
      <c r="C42" s="3">
        <f t="shared" ref="C42:C45" si="3">B42*1.25</f>
        <v>19.6875</v>
      </c>
      <c r="E42" s="5">
        <f t="shared" ref="E42:E45" si="4">ROUNDUP(C42*D42,0)</f>
        <v>0</v>
      </c>
    </row>
    <row r="43" spans="1:5" x14ac:dyDescent="0.25">
      <c r="A43" t="s">
        <v>217</v>
      </c>
      <c r="B43" s="3">
        <v>21</v>
      </c>
      <c r="C43" s="3">
        <f t="shared" si="3"/>
        <v>26.25</v>
      </c>
      <c r="E43" s="5">
        <f t="shared" si="4"/>
        <v>0</v>
      </c>
    </row>
    <row r="44" spans="1:5" x14ac:dyDescent="0.25">
      <c r="A44" t="s">
        <v>218</v>
      </c>
      <c r="B44" s="3">
        <v>6</v>
      </c>
      <c r="C44" s="3">
        <f t="shared" si="3"/>
        <v>7.5</v>
      </c>
      <c r="E44" s="5">
        <f t="shared" si="4"/>
        <v>0</v>
      </c>
    </row>
    <row r="45" spans="1:5" x14ac:dyDescent="0.25">
      <c r="A45" t="s">
        <v>219</v>
      </c>
      <c r="B45" s="3">
        <v>34</v>
      </c>
      <c r="C45" s="3">
        <f t="shared" si="3"/>
        <v>42.5</v>
      </c>
      <c r="E45" s="5">
        <f t="shared" si="4"/>
        <v>0</v>
      </c>
    </row>
    <row r="46" spans="1:5" x14ac:dyDescent="0.25">
      <c r="B46" s="3">
        <v>0</v>
      </c>
      <c r="C46" s="3">
        <f t="shared" si="0"/>
        <v>0</v>
      </c>
      <c r="E46" s="5">
        <f>ROUNDUP(C46*D46,0)</f>
        <v>0</v>
      </c>
    </row>
    <row r="50" spans="1:5" x14ac:dyDescent="0.25">
      <c r="A50" s="1" t="s">
        <v>9</v>
      </c>
      <c r="E50" s="6">
        <f>ROUNDUP(SUM(E4:E49),0)</f>
        <v>0</v>
      </c>
    </row>
    <row r="51" spans="1:5" x14ac:dyDescent="0.25">
      <c r="A51" s="1" t="s">
        <v>10</v>
      </c>
      <c r="B51" s="25" t="s">
        <v>8</v>
      </c>
      <c r="C51" s="25"/>
      <c r="D51" s="25"/>
      <c r="E51" s="6">
        <f>ROUNDUP(E50*1.03,0)</f>
        <v>0</v>
      </c>
    </row>
    <row r="52" spans="1:5" x14ac:dyDescent="0.25">
      <c r="A52" s="1" t="s">
        <v>11</v>
      </c>
      <c r="B52" s="25"/>
      <c r="C52" s="25"/>
      <c r="D52" s="25"/>
      <c r="E52" s="6">
        <f>ROUNDUP(E51*1.03,0)</f>
        <v>0</v>
      </c>
    </row>
    <row r="53" spans="1:5" x14ac:dyDescent="0.25">
      <c r="A53" s="1" t="s">
        <v>12</v>
      </c>
      <c r="B53" s="25"/>
      <c r="C53" s="25"/>
      <c r="D53" s="25"/>
      <c r="E53" s="6">
        <f>ROUNDUP(E52*1.03,0)</f>
        <v>0</v>
      </c>
    </row>
    <row r="54" spans="1:5" x14ac:dyDescent="0.25">
      <c r="A54" s="1" t="s">
        <v>13</v>
      </c>
      <c r="B54" s="25"/>
      <c r="C54" s="25"/>
      <c r="D54" s="25"/>
      <c r="E54" s="6">
        <f>ROUNDUP(E53*1.03,0)</f>
        <v>0</v>
      </c>
    </row>
    <row r="55" spans="1:5" x14ac:dyDescent="0.25">
      <c r="E55" s="5"/>
    </row>
    <row r="56" spans="1:5" x14ac:dyDescent="0.25">
      <c r="A56" s="1" t="s">
        <v>5</v>
      </c>
      <c r="E56" s="6">
        <f>ROUNDUP(SUM(E50:E55),0)</f>
        <v>0</v>
      </c>
    </row>
    <row r="59" spans="1:5" x14ac:dyDescent="0.25">
      <c r="A59" s="10" t="s">
        <v>41</v>
      </c>
    </row>
  </sheetData>
  <mergeCells count="1">
    <mergeCell ref="B51:D54"/>
  </mergeCells>
  <hyperlinks>
    <hyperlink ref="A59" location="Overview!A1" display="Overview!A1" xr:uid="{44FC3A2E-AFC6-4FB8-8B1B-F9B6B0847A64}"/>
  </hyperlinks>
  <pageMargins left="0.3" right="0.3" top="0.3" bottom="0.3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50E0D-59C3-4B35-A5B8-6648608359CC}">
  <dimension ref="A1:F21"/>
  <sheetViews>
    <sheetView workbookViewId="0"/>
  </sheetViews>
  <sheetFormatPr defaultRowHeight="15" x14ac:dyDescent="0.25"/>
  <cols>
    <col min="1" max="1" width="28.85546875" customWidth="1"/>
    <col min="2" max="2" width="20.140625" style="4" customWidth="1"/>
    <col min="3" max="3" width="15.42578125" style="4" customWidth="1"/>
    <col min="4" max="4" width="9.85546875" style="4" customWidth="1"/>
    <col min="5" max="5" width="13.140625" style="4" customWidth="1"/>
    <col min="6" max="6" width="33" customWidth="1"/>
  </cols>
  <sheetData>
    <row r="1" spans="1:6" x14ac:dyDescent="0.25">
      <c r="A1" s="1" t="s">
        <v>76</v>
      </c>
      <c r="B1" s="2"/>
      <c r="C1" s="2"/>
      <c r="D1" s="2"/>
      <c r="E1" s="2"/>
    </row>
    <row r="2" spans="1:6" x14ac:dyDescent="0.25">
      <c r="A2" s="1"/>
      <c r="B2" s="2"/>
      <c r="C2" s="2"/>
      <c r="D2" s="2"/>
      <c r="E2" s="2"/>
    </row>
    <row r="3" spans="1:6" x14ac:dyDescent="0.25">
      <c r="A3" s="7" t="s">
        <v>1</v>
      </c>
      <c r="B3" s="8" t="s">
        <v>6</v>
      </c>
      <c r="C3" s="8" t="s">
        <v>7</v>
      </c>
      <c r="D3" s="8" t="s">
        <v>2</v>
      </c>
      <c r="E3" s="8" t="s">
        <v>3</v>
      </c>
      <c r="F3" s="9" t="s">
        <v>4</v>
      </c>
    </row>
    <row r="4" spans="1:6" x14ac:dyDescent="0.25">
      <c r="B4" s="3">
        <v>0</v>
      </c>
      <c r="C4" s="3">
        <f>B4*1.25</f>
        <v>0</v>
      </c>
      <c r="E4" s="5">
        <f>ROUNDUP(C4*D4,0)</f>
        <v>0</v>
      </c>
      <c r="F4" s="26" t="s">
        <v>107</v>
      </c>
    </row>
    <row r="5" spans="1:6" x14ac:dyDescent="0.25">
      <c r="B5" s="3">
        <v>0</v>
      </c>
      <c r="C5" s="3">
        <f t="shared" ref="C5:C8" si="0">B5*1.25</f>
        <v>0</v>
      </c>
      <c r="E5" s="5">
        <f>ROUNDUP(C5*D5,0)</f>
        <v>0</v>
      </c>
      <c r="F5" s="27"/>
    </row>
    <row r="6" spans="1:6" x14ac:dyDescent="0.25">
      <c r="B6" s="3">
        <v>0</v>
      </c>
      <c r="C6" s="3">
        <f t="shared" si="0"/>
        <v>0</v>
      </c>
      <c r="E6" s="5">
        <f>ROUNDUP(C6*D6,0)</f>
        <v>0</v>
      </c>
      <c r="F6" s="27"/>
    </row>
    <row r="7" spans="1:6" x14ac:dyDescent="0.25">
      <c r="B7" s="3">
        <v>0</v>
      </c>
      <c r="C7" s="3">
        <f t="shared" si="0"/>
        <v>0</v>
      </c>
      <c r="E7" s="5">
        <f>ROUNDUP(C7*D7,0)</f>
        <v>0</v>
      </c>
      <c r="F7" s="27"/>
    </row>
    <row r="8" spans="1:6" x14ac:dyDescent="0.25">
      <c r="B8" s="3">
        <v>0</v>
      </c>
      <c r="C8" s="3">
        <f t="shared" si="0"/>
        <v>0</v>
      </c>
      <c r="E8" s="5">
        <f>ROUNDUP(C8*D8,0)</f>
        <v>0</v>
      </c>
      <c r="F8" s="27"/>
    </row>
    <row r="12" spans="1:6" x14ac:dyDescent="0.25">
      <c r="A12" s="1" t="s">
        <v>9</v>
      </c>
      <c r="E12" s="6">
        <f>ROUNDUP(SUM(E4:E11),0)</f>
        <v>0</v>
      </c>
    </row>
    <row r="13" spans="1:6" x14ac:dyDescent="0.25">
      <c r="A13" s="1" t="s">
        <v>10</v>
      </c>
      <c r="B13" s="25" t="s">
        <v>8</v>
      </c>
      <c r="C13" s="25"/>
      <c r="D13" s="25"/>
      <c r="E13" s="6">
        <f>ROUNDUP(E12*1.03,0)</f>
        <v>0</v>
      </c>
    </row>
    <row r="14" spans="1:6" x14ac:dyDescent="0.25">
      <c r="A14" s="1" t="s">
        <v>11</v>
      </c>
      <c r="B14" s="25"/>
      <c r="C14" s="25"/>
      <c r="D14" s="25"/>
      <c r="E14" s="6">
        <f>ROUNDUP(E13*1.03,0)</f>
        <v>0</v>
      </c>
    </row>
    <row r="15" spans="1:6" x14ac:dyDescent="0.25">
      <c r="A15" s="1" t="s">
        <v>12</v>
      </c>
      <c r="B15" s="25"/>
      <c r="C15" s="25"/>
      <c r="D15" s="25"/>
      <c r="E15" s="6">
        <f>ROUNDUP(E14*1.03,0)</f>
        <v>0</v>
      </c>
    </row>
    <row r="16" spans="1:6" x14ac:dyDescent="0.25">
      <c r="A16" s="1" t="s">
        <v>13</v>
      </c>
      <c r="B16" s="25"/>
      <c r="C16" s="25"/>
      <c r="D16" s="25"/>
      <c r="E16" s="6">
        <f>ROUNDUP(E15*1.03,0)</f>
        <v>0</v>
      </c>
    </row>
    <row r="17" spans="1:5" x14ac:dyDescent="0.25">
      <c r="E17" s="5"/>
    </row>
    <row r="18" spans="1:5" x14ac:dyDescent="0.25">
      <c r="A18" s="1" t="s">
        <v>5</v>
      </c>
      <c r="E18" s="6">
        <f>ROUNDUP(SUM(E12:E17),0)</f>
        <v>0</v>
      </c>
    </row>
    <row r="21" spans="1:5" x14ac:dyDescent="0.25">
      <c r="A21" s="10" t="s">
        <v>41</v>
      </c>
    </row>
  </sheetData>
  <mergeCells count="2">
    <mergeCell ref="B13:D16"/>
    <mergeCell ref="F4:F8"/>
  </mergeCells>
  <hyperlinks>
    <hyperlink ref="A21" location="Overview!A1" display="Overview!A1" xr:uid="{4D6BFB5C-3D56-499D-A194-F8A34B954367}"/>
  </hyperlinks>
  <pageMargins left="0.3" right="0.3" top="0.3" bottom="0.3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3C5E4-75D9-406B-A928-76F153ACEACA}">
  <dimension ref="A1:F21"/>
  <sheetViews>
    <sheetView workbookViewId="0"/>
  </sheetViews>
  <sheetFormatPr defaultRowHeight="15" x14ac:dyDescent="0.25"/>
  <cols>
    <col min="1" max="1" width="43.7109375" bestFit="1" customWidth="1"/>
    <col min="2" max="2" width="20.140625" style="4" customWidth="1"/>
    <col min="3" max="3" width="15.42578125" style="4" customWidth="1"/>
    <col min="4" max="4" width="9.85546875" style="4" customWidth="1"/>
    <col min="5" max="5" width="13.140625" style="4" customWidth="1"/>
    <col min="6" max="6" width="49.42578125" bestFit="1" customWidth="1"/>
  </cols>
  <sheetData>
    <row r="1" spans="1:6" x14ac:dyDescent="0.25">
      <c r="A1" s="1" t="s">
        <v>59</v>
      </c>
      <c r="B1" s="2"/>
      <c r="C1" s="2"/>
      <c r="D1" s="2"/>
      <c r="E1" s="2"/>
    </row>
    <row r="2" spans="1:6" x14ac:dyDescent="0.25">
      <c r="A2" s="1"/>
      <c r="B2" s="2"/>
      <c r="C2" s="2"/>
      <c r="D2" s="2"/>
      <c r="E2" s="2"/>
    </row>
    <row r="3" spans="1:6" x14ac:dyDescent="0.25">
      <c r="A3" s="7" t="s">
        <v>1</v>
      </c>
      <c r="B3" s="8" t="s">
        <v>6</v>
      </c>
      <c r="C3" s="8" t="s">
        <v>7</v>
      </c>
      <c r="D3" s="8" t="s">
        <v>2</v>
      </c>
      <c r="E3" s="8" t="s">
        <v>3</v>
      </c>
      <c r="F3" s="9" t="s">
        <v>4</v>
      </c>
    </row>
    <row r="4" spans="1:6" x14ac:dyDescent="0.25">
      <c r="A4" t="s">
        <v>427</v>
      </c>
      <c r="B4" s="3">
        <v>125</v>
      </c>
      <c r="C4" s="3">
        <f>B4*1.25</f>
        <v>156.25</v>
      </c>
      <c r="E4" s="5">
        <f>ROUNDUP(C4*D4,0)</f>
        <v>0</v>
      </c>
      <c r="F4" t="s">
        <v>71</v>
      </c>
    </row>
    <row r="5" spans="1:6" x14ac:dyDescent="0.25">
      <c r="A5" t="s">
        <v>426</v>
      </c>
      <c r="B5" s="3">
        <v>550</v>
      </c>
      <c r="C5" s="3">
        <f t="shared" ref="C5:C8" si="0">B5*1.25</f>
        <v>687.5</v>
      </c>
      <c r="E5" s="5">
        <f>ROUNDUP(C5*D5,0)</f>
        <v>0</v>
      </c>
      <c r="F5" t="s">
        <v>428</v>
      </c>
    </row>
    <row r="6" spans="1:6" x14ac:dyDescent="0.25">
      <c r="B6" s="3">
        <v>0</v>
      </c>
      <c r="C6" s="3">
        <f t="shared" si="0"/>
        <v>0</v>
      </c>
      <c r="E6" s="5">
        <f>ROUNDUP(C6*D6,0)</f>
        <v>0</v>
      </c>
    </row>
    <row r="7" spans="1:6" x14ac:dyDescent="0.25">
      <c r="B7" s="3">
        <v>0</v>
      </c>
      <c r="C7" s="3">
        <f t="shared" si="0"/>
        <v>0</v>
      </c>
      <c r="E7" s="5">
        <f>ROUNDUP(C7*D7,0)</f>
        <v>0</v>
      </c>
    </row>
    <row r="8" spans="1:6" x14ac:dyDescent="0.25">
      <c r="B8" s="3">
        <v>0</v>
      </c>
      <c r="C8" s="3">
        <f t="shared" si="0"/>
        <v>0</v>
      </c>
      <c r="E8" s="5">
        <f>ROUNDUP(C8*D8,0)</f>
        <v>0</v>
      </c>
    </row>
    <row r="12" spans="1:6" x14ac:dyDescent="0.25">
      <c r="A12" s="1" t="s">
        <v>9</v>
      </c>
      <c r="E12" s="6">
        <f>ROUNDUP(SUM(E4:E11),0)</f>
        <v>0</v>
      </c>
    </row>
    <row r="13" spans="1:6" x14ac:dyDescent="0.25">
      <c r="A13" s="1" t="s">
        <v>10</v>
      </c>
      <c r="B13" s="25" t="s">
        <v>8</v>
      </c>
      <c r="C13" s="25"/>
      <c r="D13" s="25"/>
      <c r="E13" s="6">
        <f>ROUNDUP(E12*1.03,0)</f>
        <v>0</v>
      </c>
    </row>
    <row r="14" spans="1:6" x14ac:dyDescent="0.25">
      <c r="A14" s="1" t="s">
        <v>11</v>
      </c>
      <c r="B14" s="25"/>
      <c r="C14" s="25"/>
      <c r="D14" s="25"/>
      <c r="E14" s="6">
        <f>ROUNDUP(E13*1.03,0)</f>
        <v>0</v>
      </c>
    </row>
    <row r="15" spans="1:6" x14ac:dyDescent="0.25">
      <c r="A15" s="1" t="s">
        <v>12</v>
      </c>
      <c r="B15" s="25"/>
      <c r="C15" s="25"/>
      <c r="D15" s="25"/>
      <c r="E15" s="6">
        <f>ROUNDUP(E14*1.03,0)</f>
        <v>0</v>
      </c>
    </row>
    <row r="16" spans="1:6" x14ac:dyDescent="0.25">
      <c r="A16" s="1" t="s">
        <v>13</v>
      </c>
      <c r="B16" s="25"/>
      <c r="C16" s="25"/>
      <c r="D16" s="25"/>
      <c r="E16" s="6">
        <f>ROUNDUP(E15*1.03,0)</f>
        <v>0</v>
      </c>
    </row>
    <row r="17" spans="1:5" x14ac:dyDescent="0.25">
      <c r="E17" s="5"/>
    </row>
    <row r="18" spans="1:5" x14ac:dyDescent="0.25">
      <c r="A18" s="1" t="s">
        <v>5</v>
      </c>
      <c r="E18" s="6">
        <f>ROUNDUP(SUM(E12:E17),0)</f>
        <v>0</v>
      </c>
    </row>
    <row r="21" spans="1:5" x14ac:dyDescent="0.25">
      <c r="A21" s="10" t="s">
        <v>41</v>
      </c>
    </row>
  </sheetData>
  <mergeCells count="1">
    <mergeCell ref="B13:D16"/>
  </mergeCells>
  <hyperlinks>
    <hyperlink ref="A21" location="Overview!A1" display="Overview!A1" xr:uid="{1D1267FA-CDAF-46E1-ADCC-085A86866E1E}"/>
  </hyperlinks>
  <pageMargins left="0.3" right="0.3" top="0.3" bottom="0.3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36F01-5912-45E7-BC68-F9A0EFD63B10}">
  <dimension ref="A1:F20"/>
  <sheetViews>
    <sheetView workbookViewId="0"/>
  </sheetViews>
  <sheetFormatPr defaultRowHeight="15" x14ac:dyDescent="0.25"/>
  <cols>
    <col min="1" max="1" width="28.85546875" customWidth="1"/>
    <col min="2" max="2" width="20.140625" style="4" customWidth="1"/>
    <col min="3" max="3" width="15.42578125" style="4" customWidth="1"/>
    <col min="4" max="4" width="9.85546875" style="4" customWidth="1"/>
    <col min="5" max="5" width="13.140625" style="4" customWidth="1"/>
    <col min="6" max="6" width="29.5703125" customWidth="1"/>
  </cols>
  <sheetData>
    <row r="1" spans="1:6" x14ac:dyDescent="0.25">
      <c r="A1" s="1" t="s">
        <v>60</v>
      </c>
      <c r="B1" s="2"/>
      <c r="C1" s="2"/>
      <c r="D1" s="2"/>
      <c r="E1" s="2"/>
    </row>
    <row r="2" spans="1:6" x14ac:dyDescent="0.25">
      <c r="A2" s="1"/>
      <c r="B2" s="2"/>
      <c r="C2" s="2"/>
      <c r="D2" s="2"/>
      <c r="E2" s="2"/>
    </row>
    <row r="3" spans="1:6" x14ac:dyDescent="0.25">
      <c r="A3" s="7" t="s">
        <v>1</v>
      </c>
      <c r="B3" s="8" t="s">
        <v>6</v>
      </c>
      <c r="C3" s="8" t="s">
        <v>7</v>
      </c>
      <c r="D3" s="8" t="s">
        <v>2</v>
      </c>
      <c r="E3" s="8" t="s">
        <v>3</v>
      </c>
      <c r="F3" s="9" t="s">
        <v>4</v>
      </c>
    </row>
    <row r="4" spans="1:6" x14ac:dyDescent="0.25">
      <c r="A4" t="s">
        <v>119</v>
      </c>
      <c r="B4" s="3">
        <v>55</v>
      </c>
      <c r="C4" s="3">
        <f>B4*1.25</f>
        <v>68.75</v>
      </c>
      <c r="E4" s="5">
        <f>ROUNDUP(C4*D4,0)</f>
        <v>0</v>
      </c>
      <c r="F4" t="s">
        <v>122</v>
      </c>
    </row>
    <row r="5" spans="1:6" x14ac:dyDescent="0.25">
      <c r="A5" t="s">
        <v>120</v>
      </c>
      <c r="B5" s="3">
        <v>35</v>
      </c>
      <c r="C5" s="3">
        <f t="shared" ref="C5:C7" si="0">B5*1.25</f>
        <v>43.75</v>
      </c>
      <c r="E5" s="5">
        <f>ROUNDUP(C5*D5,0)</f>
        <v>0</v>
      </c>
      <c r="F5" t="s">
        <v>122</v>
      </c>
    </row>
    <row r="6" spans="1:6" x14ac:dyDescent="0.25">
      <c r="A6" t="s">
        <v>121</v>
      </c>
      <c r="B6" s="3">
        <v>50</v>
      </c>
      <c r="C6" s="3">
        <f t="shared" si="0"/>
        <v>62.5</v>
      </c>
      <c r="E6" s="5">
        <f>ROUNDUP(C6*D6,0)</f>
        <v>0</v>
      </c>
      <c r="F6" t="s">
        <v>122</v>
      </c>
    </row>
    <row r="7" spans="1:6" x14ac:dyDescent="0.25">
      <c r="B7" s="3">
        <v>0</v>
      </c>
      <c r="C7" s="3">
        <f t="shared" si="0"/>
        <v>0</v>
      </c>
      <c r="E7" s="5">
        <f>ROUNDUP(C7*D7,0)</f>
        <v>0</v>
      </c>
    </row>
    <row r="11" spans="1:6" x14ac:dyDescent="0.25">
      <c r="A11" s="1" t="s">
        <v>9</v>
      </c>
      <c r="E11" s="6">
        <f>ROUNDUP(SUM(E4:E10),0)</f>
        <v>0</v>
      </c>
    </row>
    <row r="12" spans="1:6" x14ac:dyDescent="0.25">
      <c r="A12" s="1" t="s">
        <v>10</v>
      </c>
      <c r="B12" s="25" t="s">
        <v>8</v>
      </c>
      <c r="C12" s="25"/>
      <c r="D12" s="25"/>
      <c r="E12" s="6">
        <f>ROUNDUP(E11*1.03,0)</f>
        <v>0</v>
      </c>
    </row>
    <row r="13" spans="1:6" x14ac:dyDescent="0.25">
      <c r="A13" s="1" t="s">
        <v>11</v>
      </c>
      <c r="B13" s="25"/>
      <c r="C13" s="25"/>
      <c r="D13" s="25"/>
      <c r="E13" s="6">
        <f>ROUNDUP(E12*1.03,0)</f>
        <v>0</v>
      </c>
    </row>
    <row r="14" spans="1:6" x14ac:dyDescent="0.25">
      <c r="A14" s="1" t="s">
        <v>12</v>
      </c>
      <c r="B14" s="25"/>
      <c r="C14" s="25"/>
      <c r="D14" s="25"/>
      <c r="E14" s="6">
        <f>ROUNDUP(E13*1.03,0)</f>
        <v>0</v>
      </c>
    </row>
    <row r="15" spans="1:6" x14ac:dyDescent="0.25">
      <c r="A15" s="1" t="s">
        <v>13</v>
      </c>
      <c r="B15" s="25"/>
      <c r="C15" s="25"/>
      <c r="D15" s="25"/>
      <c r="E15" s="6">
        <f>ROUNDUP(E14*1.03,0)</f>
        <v>0</v>
      </c>
    </row>
    <row r="16" spans="1:6" x14ac:dyDescent="0.25">
      <c r="E16" s="5"/>
    </row>
    <row r="17" spans="1:5" x14ac:dyDescent="0.25">
      <c r="A17" s="1" t="s">
        <v>5</v>
      </c>
      <c r="E17" s="6">
        <f>ROUNDUP(SUM(E11:E16),0)</f>
        <v>0</v>
      </c>
    </row>
    <row r="20" spans="1:5" x14ac:dyDescent="0.25">
      <c r="A20" s="10" t="s">
        <v>41</v>
      </c>
    </row>
  </sheetData>
  <mergeCells count="1">
    <mergeCell ref="B12:D15"/>
  </mergeCells>
  <hyperlinks>
    <hyperlink ref="A20" location="Overview!A1" display="Overview!A1" xr:uid="{24282B83-EC91-4B07-A349-B9E40A8A70C4}"/>
  </hyperlinks>
  <pageMargins left="0.3" right="0.3" top="0.3" bottom="0.3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65B2E-0C44-4839-AC7F-EAA53514DB4D}">
  <dimension ref="A1:F20"/>
  <sheetViews>
    <sheetView workbookViewId="0"/>
  </sheetViews>
  <sheetFormatPr defaultRowHeight="15" x14ac:dyDescent="0.25"/>
  <cols>
    <col min="1" max="1" width="28.85546875" customWidth="1"/>
    <col min="2" max="3" width="15.42578125" style="4" customWidth="1"/>
    <col min="4" max="4" width="9.85546875" style="4" customWidth="1"/>
    <col min="5" max="5" width="13.140625" style="4" customWidth="1"/>
    <col min="6" max="6" width="111.140625" bestFit="1" customWidth="1"/>
  </cols>
  <sheetData>
    <row r="1" spans="1:6" x14ac:dyDescent="0.25">
      <c r="A1" s="1" t="s">
        <v>45</v>
      </c>
      <c r="B1" s="2"/>
      <c r="C1" s="2"/>
      <c r="D1" s="2"/>
      <c r="E1" s="2"/>
    </row>
    <row r="2" spans="1:6" x14ac:dyDescent="0.25">
      <c r="A2" s="1"/>
      <c r="B2" s="2"/>
      <c r="C2" s="2"/>
      <c r="D2" s="2"/>
      <c r="E2" s="2"/>
    </row>
    <row r="3" spans="1:6" x14ac:dyDescent="0.25">
      <c r="A3" s="7" t="s">
        <v>1</v>
      </c>
      <c r="B3" s="8" t="s">
        <v>6</v>
      </c>
      <c r="C3" s="8" t="s">
        <v>7</v>
      </c>
      <c r="D3" s="8" t="s">
        <v>2</v>
      </c>
      <c r="E3" s="8" t="s">
        <v>3</v>
      </c>
      <c r="F3" s="9" t="s">
        <v>4</v>
      </c>
    </row>
    <row r="4" spans="1:6" x14ac:dyDescent="0.25">
      <c r="A4" t="s">
        <v>108</v>
      </c>
      <c r="B4" s="3">
        <v>530</v>
      </c>
      <c r="C4" s="3">
        <f>B4*1.25</f>
        <v>662.5</v>
      </c>
      <c r="E4" s="5">
        <f>ROUNDUP(C4*D4,0)</f>
        <v>0</v>
      </c>
      <c r="F4" t="s">
        <v>112</v>
      </c>
    </row>
    <row r="5" spans="1:6" x14ac:dyDescent="0.25">
      <c r="A5" t="s">
        <v>109</v>
      </c>
      <c r="B5" s="3">
        <v>380</v>
      </c>
      <c r="C5" s="3">
        <f t="shared" ref="C5:C7" si="0">B5*1.25</f>
        <v>475</v>
      </c>
      <c r="E5" s="5">
        <f>ROUNDUP(C5*D5,0)</f>
        <v>0</v>
      </c>
      <c r="F5" t="s">
        <v>112</v>
      </c>
    </row>
    <row r="6" spans="1:6" x14ac:dyDescent="0.25">
      <c r="A6" t="s">
        <v>110</v>
      </c>
      <c r="B6" s="3">
        <v>640</v>
      </c>
      <c r="C6" s="3">
        <f t="shared" si="0"/>
        <v>800</v>
      </c>
      <c r="E6" s="5">
        <f>ROUNDUP(C6*D6,0)</f>
        <v>0</v>
      </c>
      <c r="F6" t="s">
        <v>112</v>
      </c>
    </row>
    <row r="7" spans="1:6" x14ac:dyDescent="0.25">
      <c r="A7" t="s">
        <v>111</v>
      </c>
      <c r="B7" s="3">
        <v>160</v>
      </c>
      <c r="C7" s="3">
        <f t="shared" si="0"/>
        <v>200</v>
      </c>
      <c r="E7" s="5">
        <f>ROUNDUP(C7*D7,0)</f>
        <v>0</v>
      </c>
      <c r="F7" t="s">
        <v>123</v>
      </c>
    </row>
    <row r="8" spans="1:6" x14ac:dyDescent="0.25">
      <c r="B8" s="3">
        <v>0</v>
      </c>
      <c r="C8" s="3">
        <f t="shared" ref="C8" si="1">B8*1.25</f>
        <v>0</v>
      </c>
      <c r="E8" s="5">
        <f>ROUNDUP(C8*D8,0)</f>
        <v>0</v>
      </c>
    </row>
    <row r="11" spans="1:6" x14ac:dyDescent="0.25">
      <c r="A11" s="1" t="s">
        <v>9</v>
      </c>
      <c r="E11" s="6">
        <f>ROUNDUP(SUM(E4:E10),0)</f>
        <v>0</v>
      </c>
    </row>
    <row r="12" spans="1:6" x14ac:dyDescent="0.25">
      <c r="A12" s="1" t="s">
        <v>10</v>
      </c>
      <c r="B12" s="25" t="s">
        <v>8</v>
      </c>
      <c r="C12" s="25"/>
      <c r="D12" s="25"/>
      <c r="E12" s="6">
        <f>ROUNDUP(E11*1.03,0)</f>
        <v>0</v>
      </c>
    </row>
    <row r="13" spans="1:6" x14ac:dyDescent="0.25">
      <c r="A13" s="1" t="s">
        <v>11</v>
      </c>
      <c r="B13" s="25"/>
      <c r="C13" s="25"/>
      <c r="D13" s="25"/>
      <c r="E13" s="6">
        <f>ROUNDUP(E12*1.03,0)</f>
        <v>0</v>
      </c>
    </row>
    <row r="14" spans="1:6" x14ac:dyDescent="0.25">
      <c r="A14" s="1" t="s">
        <v>12</v>
      </c>
      <c r="B14" s="25"/>
      <c r="C14" s="25"/>
      <c r="D14" s="25"/>
      <c r="E14" s="6">
        <f>ROUNDUP(E13*1.03,0)</f>
        <v>0</v>
      </c>
    </row>
    <row r="15" spans="1:6" x14ac:dyDescent="0.25">
      <c r="A15" s="1" t="s">
        <v>13</v>
      </c>
      <c r="B15" s="25"/>
      <c r="C15" s="25"/>
      <c r="D15" s="25"/>
      <c r="E15" s="6">
        <f>ROUNDUP(E14*1.03,0)</f>
        <v>0</v>
      </c>
    </row>
    <row r="16" spans="1:6" x14ac:dyDescent="0.25">
      <c r="E16" s="5"/>
    </row>
    <row r="17" spans="1:5" x14ac:dyDescent="0.25">
      <c r="A17" s="1" t="s">
        <v>5</v>
      </c>
      <c r="E17" s="6">
        <f>ROUNDUP(SUM(E11:E16),0)</f>
        <v>0</v>
      </c>
    </row>
    <row r="20" spans="1:5" x14ac:dyDescent="0.25">
      <c r="A20" s="10" t="s">
        <v>41</v>
      </c>
    </row>
  </sheetData>
  <mergeCells count="1">
    <mergeCell ref="B12:D15"/>
  </mergeCells>
  <hyperlinks>
    <hyperlink ref="A20" location="Overview!A1" display="Overview!A1" xr:uid="{087314CB-FD55-4136-A6C6-6CBAEEBAB353}"/>
  </hyperlinks>
  <pageMargins left="0.3" right="0.3" top="0.3" bottom="0.3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Overview</vt:lpstr>
      <vt:lpstr>Animal Institute</vt:lpstr>
      <vt:lpstr>AIF</vt:lpstr>
      <vt:lpstr>APC</vt:lpstr>
      <vt:lpstr>BIOR | BARC</vt:lpstr>
      <vt:lpstr>Biostats</vt:lpstr>
      <vt:lpstr>CFAR</vt:lpstr>
      <vt:lpstr>CSMA</vt:lpstr>
      <vt:lpstr>CSC</vt:lpstr>
      <vt:lpstr>CRC</vt:lpstr>
      <vt:lpstr>CGC</vt:lpstr>
      <vt:lpstr>ECRI</vt:lpstr>
      <vt:lpstr>ESF</vt:lpstr>
      <vt:lpstr>FACS</vt:lpstr>
      <vt:lpstr>Genomics</vt:lpstr>
      <vt:lpstr>Glasswash</vt:lpstr>
      <vt:lpstr>GM-TM</vt:lpstr>
      <vt:lpstr>Histo</vt:lpstr>
      <vt:lpstr>HSC | PAC</vt:lpstr>
      <vt:lpstr>Hybridoma</vt:lpstr>
      <vt:lpstr>IVIS</vt:lpstr>
      <vt:lpstr>MCSPC</vt:lpstr>
      <vt:lpstr>Metabolomics</vt:lpstr>
      <vt:lpstr>MicroPET</vt:lpstr>
      <vt:lpstr>Mol Cytogenetics</vt:lpstr>
      <vt:lpstr>MRRC</vt:lpstr>
      <vt:lpstr>MTDF</vt:lpstr>
      <vt:lpstr>Neuro</vt:lpstr>
      <vt:lpstr>NMR</vt:lpstr>
      <vt:lpstr>NYSBC</vt:lpstr>
      <vt:lpstr>Pluripotent</vt:lpstr>
      <vt:lpstr>Proteomics</vt:lpstr>
      <vt:lpstr>RIC</vt:lpstr>
      <vt:lpstr>Stem Cell</vt:lpstr>
      <vt:lpstr>TPS</vt:lpstr>
      <vt:lpstr>Zebrafish</vt:lpstr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Pelowski</dc:creator>
  <cp:lastModifiedBy>Brian Pelowski</cp:lastModifiedBy>
  <cp:lastPrinted>2025-03-26T16:33:11Z</cp:lastPrinted>
  <dcterms:created xsi:type="dcterms:W3CDTF">2025-03-26T16:26:43Z</dcterms:created>
  <dcterms:modified xsi:type="dcterms:W3CDTF">2025-05-12T13:09:34Z</dcterms:modified>
</cp:coreProperties>
</file>